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sdol-my.sharepoint.com/personal/zhang_shao_dol_gov/Documents/Documents/"/>
    </mc:Choice>
  </mc:AlternateContent>
  <bookViews>
    <workbookView xWindow="0" yWindow="0" windowWidth="19200" windowHeight="7056" firstSheet="1" activeTab="1"/>
  </bookViews>
  <sheets>
    <sheet name="Mid June Donations" sheetId="1" state="hidden" r:id="rId1"/>
    <sheet name="Mid June Donation List" sheetId="2" r:id="rId2"/>
  </sheets>
  <externalReferences>
    <externalReference r:id="rId3"/>
    <externalReference r:id="rId4"/>
  </externalReferences>
  <definedNames>
    <definedName name="EventType">[1]BackupData!$O$8:$O$14</definedName>
    <definedName name="EventType1">[2]BackupData!$O$8:$O$14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2" l="1"/>
  <c r="Q14" i="2"/>
  <c r="N15" i="2" l="1"/>
  <c r="O15" i="2" l="1"/>
  <c r="C2" i="2" l="1"/>
  <c r="B12" i="2"/>
  <c r="B11" i="2"/>
  <c r="B10" i="2"/>
  <c r="B9" i="2"/>
  <c r="B13" i="2"/>
  <c r="B8" i="2"/>
  <c r="B7" i="2"/>
  <c r="B6" i="2"/>
  <c r="B5" i="2"/>
  <c r="B4" i="2"/>
  <c r="B3" i="2"/>
  <c r="O102" i="2"/>
  <c r="O100" i="2"/>
  <c r="O99" i="2"/>
  <c r="O98" i="2"/>
  <c r="C98" i="2"/>
  <c r="O97" i="2"/>
  <c r="O96" i="2"/>
  <c r="O95" i="2"/>
  <c r="O94" i="2"/>
  <c r="O93" i="2"/>
  <c r="O92" i="2"/>
  <c r="O91" i="2"/>
  <c r="O90" i="2"/>
  <c r="O89" i="2"/>
  <c r="O88" i="2"/>
  <c r="D88" i="2"/>
  <c r="O87" i="2"/>
  <c r="O86" i="2"/>
  <c r="O85" i="2"/>
  <c r="O84" i="2"/>
  <c r="O83" i="2"/>
  <c r="O82" i="2"/>
  <c r="O81" i="2"/>
  <c r="O80" i="2"/>
  <c r="O76" i="2"/>
  <c r="D74" i="2"/>
  <c r="D66" i="2"/>
  <c r="O57" i="2"/>
  <c r="E45" i="2"/>
  <c r="I15" i="2" l="1"/>
  <c r="Q26" i="1" l="1"/>
  <c r="S26" i="1"/>
  <c r="Q25" i="1"/>
  <c r="Q24" i="1"/>
  <c r="Q23" i="1"/>
  <c r="Q14" i="1"/>
  <c r="Q13" i="1"/>
  <c r="Q12" i="1"/>
  <c r="Q11" i="1"/>
  <c r="Q29" i="1"/>
  <c r="Q10" i="1"/>
  <c r="Q9" i="1"/>
  <c r="Q8" i="1"/>
  <c r="Q28" i="1"/>
  <c r="Q27" i="1"/>
  <c r="Q7" i="1"/>
  <c r="Q6" i="1"/>
  <c r="Q5" i="1"/>
  <c r="Q4" i="1"/>
  <c r="G129" i="1"/>
  <c r="X123" i="1"/>
  <c r="X124" i="1" s="1"/>
  <c r="W123" i="1"/>
  <c r="W124" i="1" s="1"/>
  <c r="V123" i="1"/>
  <c r="V124" i="1" s="1"/>
  <c r="K123" i="1"/>
  <c r="Q89" i="1"/>
  <c r="Q88" i="1"/>
  <c r="Q87" i="1"/>
  <c r="Q164" i="1"/>
  <c r="Q163" i="1"/>
  <c r="Q182" i="1"/>
  <c r="Q86" i="1"/>
  <c r="Q121" i="1"/>
  <c r="Q104" i="1"/>
  <c r="Q85" i="1"/>
  <c r="Q122" i="1"/>
  <c r="Q177" i="1"/>
  <c r="Q84" i="1"/>
  <c r="Q156" i="1"/>
  <c r="Q83" i="1"/>
  <c r="Q166" i="1"/>
  <c r="Q118" i="1"/>
  <c r="Q117" i="1"/>
  <c r="Q116" i="1"/>
  <c r="Q82" i="1"/>
  <c r="Q153" i="1"/>
  <c r="Q178" i="1"/>
  <c r="Q81" i="1"/>
  <c r="Q162" i="1"/>
  <c r="E29" i="1"/>
  <c r="Q115" i="1"/>
  <c r="Q158" i="1"/>
  <c r="Q161" i="1"/>
  <c r="Q114" i="1"/>
  <c r="Q113" i="1"/>
  <c r="Q80" i="1"/>
  <c r="Q112" i="1"/>
  <c r="Q157" i="1"/>
  <c r="Q79" i="1"/>
  <c r="F79" i="1"/>
  <c r="Q78" i="1"/>
  <c r="F78" i="1"/>
  <c r="Q77" i="1"/>
  <c r="F77" i="1"/>
  <c r="F10" i="1"/>
  <c r="Q76" i="1"/>
  <c r="F76" i="1"/>
  <c r="S23" i="1"/>
  <c r="F23" i="1"/>
  <c r="E23" i="1"/>
  <c r="Q75" i="1"/>
  <c r="Q181" i="1"/>
  <c r="Q74" i="1"/>
  <c r="Q111" i="1"/>
  <c r="Q73" i="1"/>
  <c r="Q110" i="1"/>
  <c r="Q90" i="1"/>
  <c r="Q72" i="1"/>
  <c r="Q170" i="1"/>
  <c r="Q172" i="1"/>
  <c r="Q71" i="1"/>
  <c r="Q105" i="1"/>
  <c r="Q109" i="1"/>
  <c r="Q70" i="1"/>
  <c r="Q69" i="1"/>
  <c r="Q154" i="1"/>
  <c r="Q108" i="1"/>
  <c r="Q68" i="1"/>
  <c r="Q107" i="1"/>
  <c r="Q67" i="1"/>
  <c r="Q171" i="1"/>
  <c r="Q66" i="1"/>
  <c r="Q176" i="1"/>
  <c r="Q103" i="1"/>
  <c r="Q65" i="1"/>
  <c r="Q102" i="1"/>
  <c r="Q101" i="1"/>
  <c r="Q180" i="1"/>
  <c r="Q64" i="1"/>
  <c r="Q160" i="1"/>
  <c r="Q63" i="1"/>
  <c r="Q169" i="1"/>
  <c r="Q165" i="1"/>
  <c r="Q100" i="1"/>
  <c r="S6" i="1"/>
  <c r="Q99" i="1"/>
  <c r="Q168" i="1"/>
  <c r="Q62" i="1"/>
  <c r="Q98" i="1"/>
  <c r="Q97" i="1"/>
  <c r="Q152" i="1"/>
  <c r="S25" i="1"/>
  <c r="E25" i="1"/>
  <c r="Q151" i="1"/>
  <c r="Q159" i="1"/>
  <c r="Q150" i="1"/>
  <c r="S24" i="1"/>
  <c r="Q96" i="1"/>
  <c r="Q61" i="1"/>
  <c r="Q149" i="1"/>
  <c r="Q95" i="1"/>
  <c r="Q175" i="1"/>
  <c r="Q94" i="1"/>
  <c r="Q148" i="1"/>
  <c r="Q174" i="1"/>
  <c r="Q60" i="1"/>
  <c r="Q91" i="1"/>
  <c r="Q119" i="1"/>
  <c r="Q120" i="1"/>
  <c r="Q147" i="1"/>
  <c r="F147" i="1"/>
  <c r="Q173" i="1"/>
  <c r="Q59" i="1"/>
  <c r="Q58" i="1"/>
  <c r="Q155" i="1"/>
  <c r="Q92" i="1"/>
  <c r="Q179" i="1"/>
  <c r="M15" i="2"/>
  <c r="G15" i="2"/>
  <c r="F15" i="2"/>
  <c r="Q93" i="1"/>
  <c r="Q167" i="1"/>
  <c r="Q57" i="1"/>
  <c r="Q106" i="1"/>
  <c r="Q56" i="1"/>
  <c r="E15" i="2" l="1"/>
  <c r="R4" i="1"/>
  <c r="R11" i="1"/>
  <c r="R23" i="1"/>
  <c r="R25" i="1"/>
  <c r="S12" i="1"/>
  <c r="R10" i="1"/>
  <c r="S11" i="1"/>
  <c r="R14" i="1"/>
  <c r="S5" i="1"/>
  <c r="S8" i="1"/>
  <c r="S29" i="1"/>
  <c r="S28" i="1"/>
  <c r="S7" i="1"/>
  <c r="S9" i="1"/>
  <c r="S27" i="1"/>
  <c r="S10" i="1"/>
  <c r="S13" i="1"/>
  <c r="R6" i="1"/>
  <c r="R13" i="1"/>
  <c r="R24" i="1"/>
  <c r="R12" i="1"/>
  <c r="R27" i="1"/>
  <c r="S14" i="1"/>
  <c r="R26" i="1"/>
  <c r="R8" i="1"/>
  <c r="S4" i="1"/>
  <c r="R5" i="1"/>
  <c r="R7" i="1"/>
  <c r="R28" i="1"/>
  <c r="R9" i="1"/>
  <c r="R29" i="1"/>
  <c r="G123" i="1"/>
  <c r="G130" i="1" s="1"/>
  <c r="Q123" i="1"/>
  <c r="Q130" i="1" s="1"/>
  <c r="H123" i="1"/>
  <c r="H130" i="1" s="1"/>
  <c r="M123" i="1"/>
  <c r="M130" i="1" s="1"/>
  <c r="I123" i="1"/>
  <c r="O123" i="1"/>
  <c r="O130" i="1" s="1"/>
  <c r="K15" i="2" l="1"/>
  <c r="R17" i="1"/>
  <c r="R123" i="1" s="1"/>
  <c r="R130" i="1" s="1"/>
  <c r="S17" i="1"/>
  <c r="S132" i="1"/>
  <c r="O39" i="2" l="1"/>
  <c r="O46" i="2"/>
  <c r="E39" i="2"/>
  <c r="E46" i="2"/>
  <c r="I39" i="2"/>
  <c r="K46" i="2"/>
  <c r="K39" i="2"/>
  <c r="F46" i="2"/>
  <c r="F39" i="2"/>
  <c r="M39" i="2"/>
  <c r="M46" i="2"/>
  <c r="G39" i="2"/>
</calcChain>
</file>

<file path=xl/sharedStrings.xml><?xml version="1.0" encoding="utf-8"?>
<sst xmlns="http://schemas.openxmlformats.org/spreadsheetml/2006/main" count="977" uniqueCount="340">
  <si>
    <t>Tracker for COVID-19 Infection Tests -Center Inventories, Donation and Resupply Estimate as of  6/3/2021</t>
  </si>
  <si>
    <t>#</t>
  </si>
  <si>
    <t>Center Name:</t>
  </si>
  <si>
    <t>Center POC Contact Information</t>
  </si>
  <si>
    <t>Information From JCDC Weekly OBS</t>
  </si>
  <si>
    <t>Information From 4S and Survey</t>
  </si>
  <si>
    <t>Resupply Amount and Schedule by Kit</t>
  </si>
  <si>
    <t>Region</t>
  </si>
  <si>
    <t>Center POC Name</t>
  </si>
  <si>
    <t>Email</t>
  </si>
  <si>
    <t xml:space="preserve">Planned OBS </t>
  </si>
  <si>
    <t>Actual OBS (5/26/21)</t>
  </si>
  <si>
    <t>Facility Capacity During COVID</t>
  </si>
  <si>
    <t xml:space="preserve">&gt; or = 80% of Residential OBS Returned on Center = New Enrollment </t>
  </si>
  <si>
    <t>Students Present for Duty on Center    (5/27/21)</t>
  </si>
  <si>
    <t>Center Status Uodate    (5-26-21)</t>
  </si>
  <si>
    <t>Number of Abbott ID NOW Tests on Hand (5/28/21)</t>
  </si>
  <si>
    <t>Earliest Expiration Date of Remaining ID NOW Tests:</t>
  </si>
  <si>
    <t>Number of Abbott M-2000 Tests on Hand (5/28/21)</t>
  </si>
  <si>
    <t>June</t>
  </si>
  <si>
    <t>Total Use Projection</t>
  </si>
  <si>
    <t>Donation Totals
(Tests)</t>
  </si>
  <si>
    <t>Potential Totals 
(Kits)</t>
  </si>
  <si>
    <t>Name of the organization(s) receiving the donation:</t>
  </si>
  <si>
    <t>Documented Donation Date</t>
  </si>
  <si>
    <t>Resupply (4-20 wk) (Exp 6-30)</t>
  </si>
  <si>
    <t>Resupply (4-26 wk) (Exp 7/12 &amp; 7/17)</t>
  </si>
  <si>
    <t>Resupply (5-24 wk) Exp 9/21</t>
  </si>
  <si>
    <t>Alaska</t>
  </si>
  <si>
    <t>San Francisco</t>
  </si>
  <si>
    <t>smith.malyn@jobcorps.org</t>
  </si>
  <si>
    <t>Albuquerque</t>
  </si>
  <si>
    <t>Dallas</t>
  </si>
  <si>
    <t>Anaconda</t>
  </si>
  <si>
    <t>Angell</t>
  </si>
  <si>
    <t>Arecibo</t>
  </si>
  <si>
    <t>Boston</t>
  </si>
  <si>
    <t>Atterbury</t>
  </si>
  <si>
    <t>Chicago</t>
  </si>
  <si>
    <t>Bamberg</t>
  </si>
  <si>
    <t>Atlanta</t>
  </si>
  <si>
    <t>BL Hooks/Memphis</t>
  </si>
  <si>
    <t>Blackwell</t>
  </si>
  <si>
    <t>Blue Ridge</t>
  </si>
  <si>
    <t>Philadelphia</t>
  </si>
  <si>
    <t>Boxelder</t>
  </si>
  <si>
    <t xml:space="preserve"> </t>
  </si>
  <si>
    <t>Brooklyn</t>
  </si>
  <si>
    <t>Brunswick</t>
  </si>
  <si>
    <t>Carl D. Perkins</t>
  </si>
  <si>
    <t>Cascades</t>
  </si>
  <si>
    <t>Cass</t>
  </si>
  <si>
    <t>Cassadaga</t>
  </si>
  <si>
    <t>Charleston</t>
  </si>
  <si>
    <t>Cincinnati</t>
  </si>
  <si>
    <t>Clearfield</t>
  </si>
  <si>
    <t>Cleveland</t>
  </si>
  <si>
    <t>Collbran</t>
  </si>
  <si>
    <t>Columbia Basin</t>
  </si>
  <si>
    <t>Curlew</t>
  </si>
  <si>
    <t>David Carrasco</t>
  </si>
  <si>
    <t>Dayton</t>
  </si>
  <si>
    <t>Delaware Valley</t>
  </si>
  <si>
    <t>Denison</t>
  </si>
  <si>
    <t>Detroit</t>
  </si>
  <si>
    <t>Earle C Clements</t>
  </si>
  <si>
    <t>Edison</t>
  </si>
  <si>
    <t>ExcelsiorSprings</t>
  </si>
  <si>
    <t>Exeter</t>
  </si>
  <si>
    <t>Finch-Henry</t>
  </si>
  <si>
    <t>Flatwoods</t>
  </si>
  <si>
    <t>Flint Hills</t>
  </si>
  <si>
    <t>Flint/Genesee</t>
  </si>
  <si>
    <t>Fort Simcoe</t>
  </si>
  <si>
    <t>Fred G. Acosta</t>
  </si>
  <si>
    <t>Frenchburg</t>
  </si>
  <si>
    <t>Gadsden</t>
  </si>
  <si>
    <t>Gary</t>
  </si>
  <si>
    <t>Gerald R. Ford</t>
  </si>
  <si>
    <t>Glenmont</t>
  </si>
  <si>
    <t>Grafton</t>
  </si>
  <si>
    <t>Great Onyx</t>
  </si>
  <si>
    <t>Gulfport</t>
  </si>
  <si>
    <t>Guthrie</t>
  </si>
  <si>
    <t>Harpers Ferry</t>
  </si>
  <si>
    <t>Hartford</t>
  </si>
  <si>
    <t>Hawaii</t>
  </si>
  <si>
    <t>Hubert Humphrey</t>
  </si>
  <si>
    <t>IndyPendence</t>
  </si>
  <si>
    <t>Inland Empire</t>
  </si>
  <si>
    <t>Iroquois</t>
  </si>
  <si>
    <t>Jacksonville</t>
  </si>
  <si>
    <t>Jacobs Creek</t>
  </si>
  <si>
    <t>Joliet</t>
  </si>
  <si>
    <t>Keystone</t>
  </si>
  <si>
    <t>Kittrell</t>
  </si>
  <si>
    <t>Laredo</t>
  </si>
  <si>
    <t>Little Rock</t>
  </si>
  <si>
    <t>Long Beach</t>
  </si>
  <si>
    <t>Loring</t>
  </si>
  <si>
    <t>Los Angeles</t>
  </si>
  <si>
    <t>Lyndon Johnson</t>
  </si>
  <si>
    <t>Maui</t>
  </si>
  <si>
    <t>Miami</t>
  </si>
  <si>
    <t>Milwaukee</t>
  </si>
  <si>
    <t>Mingo</t>
  </si>
  <si>
    <t>Mississippi</t>
  </si>
  <si>
    <t>Montgomery</t>
  </si>
  <si>
    <t>Muhlenberg</t>
  </si>
  <si>
    <t>New Hampshire</t>
  </si>
  <si>
    <t>New Haven</t>
  </si>
  <si>
    <t>New Orleans</t>
  </si>
  <si>
    <t>North Texas</t>
  </si>
  <si>
    <t>Northlands</t>
  </si>
  <si>
    <t>Oconaluftee</t>
  </si>
  <si>
    <t>Old Dominion</t>
  </si>
  <si>
    <t>Oneonta</t>
  </si>
  <si>
    <t>Ottumwa</t>
  </si>
  <si>
    <t>Paul Simon</t>
  </si>
  <si>
    <t>Penobscot</t>
  </si>
  <si>
    <t>Phoenix</t>
  </si>
  <si>
    <t>Pine Knot</t>
  </si>
  <si>
    <t>Pine Ridge</t>
  </si>
  <si>
    <t>Pinellas County</t>
  </si>
  <si>
    <t>Pittsburgh</t>
  </si>
  <si>
    <t>PIVOT</t>
  </si>
  <si>
    <t>Potomac</t>
  </si>
  <si>
    <t>Quentin Burdick</t>
  </si>
  <si>
    <t>Ramey</t>
  </si>
  <si>
    <t>Red Rock</t>
  </si>
  <si>
    <t>Roswell</t>
  </si>
  <si>
    <t>Sacramento</t>
  </si>
  <si>
    <t>San Diego</t>
  </si>
  <si>
    <t>San Jose</t>
  </si>
  <si>
    <t>Schenck</t>
  </si>
  <si>
    <t>Shreveport</t>
  </si>
  <si>
    <t>Shriver</t>
  </si>
  <si>
    <t>Sierra Nevada</t>
  </si>
  <si>
    <t>South Bronx</t>
  </si>
  <si>
    <t>Springdale</t>
  </si>
  <si>
    <t>St. Louis</t>
  </si>
  <si>
    <t>Talking Leaves</t>
  </si>
  <si>
    <t>Timber Lake</t>
  </si>
  <si>
    <t>Tongue Point</t>
  </si>
  <si>
    <t>oja.marion@jobcorps.org</t>
  </si>
  <si>
    <t>Trapper Creek</t>
  </si>
  <si>
    <t>Treasure Island</t>
  </si>
  <si>
    <t>Tulsa</t>
  </si>
  <si>
    <t>Turner</t>
  </si>
  <si>
    <t>Weber Basin</t>
  </si>
  <si>
    <t>Westover</t>
  </si>
  <si>
    <t>Whitney M. Young</t>
  </si>
  <si>
    <t>Wilmington</t>
  </si>
  <si>
    <t>Wind River</t>
  </si>
  <si>
    <t>Wolf Creek</t>
  </si>
  <si>
    <t>Woodland</t>
  </si>
  <si>
    <t>Woodstock</t>
  </si>
  <si>
    <t>Kits</t>
  </si>
  <si>
    <t>Carville</t>
  </si>
  <si>
    <t>Centennial</t>
  </si>
  <si>
    <t>Kicking Horse</t>
  </si>
  <si>
    <t>Totals</t>
  </si>
  <si>
    <t>EXP 7/17</t>
  </si>
  <si>
    <t>EXP 9/21</t>
  </si>
  <si>
    <t>EXP 6/30</t>
  </si>
  <si>
    <t>Non-Responding Centers for survey ending 5/6/21:</t>
  </si>
  <si>
    <t>Donations For Mid June</t>
  </si>
  <si>
    <t>Center Name</t>
  </si>
  <si>
    <t>City</t>
  </si>
  <si>
    <t>State</t>
  </si>
  <si>
    <t>POC Phone Number</t>
  </si>
  <si>
    <t>NC</t>
  </si>
  <si>
    <t>jil@dayonerelief.org</t>
  </si>
  <si>
    <t>Same as above</t>
  </si>
  <si>
    <t>Day One Relief c/o StarMed</t>
  </si>
  <si>
    <t>Dr. Arin Piramzadian</t>
  </si>
  <si>
    <t>4001 Tuckaseegee Rd.</t>
  </si>
  <si>
    <t>Charlotte</t>
  </si>
  <si>
    <t>Department of General Services</t>
  </si>
  <si>
    <t>Denise M. Toney, Ph.D</t>
  </si>
  <si>
    <t>600 North 5th Street</t>
  </si>
  <si>
    <t>Richmond</t>
  </si>
  <si>
    <t>VA</t>
  </si>
  <si>
    <t>denise.toney@dgs.virginia.gov</t>
  </si>
  <si>
    <t>Renee Wolf/wolf.renee@jobcorps.org/812-314-6001</t>
  </si>
  <si>
    <t>ADD STUDENTS</t>
  </si>
  <si>
    <t>Pause</t>
  </si>
  <si>
    <t>N/A</t>
  </si>
  <si>
    <t xml:space="preserve">Amanda Curry, curry.amanda@jobcorps.org, 270-389-5305 </t>
  </si>
  <si>
    <t>ACTIVE</t>
  </si>
  <si>
    <t>Steven Payne/steven.d.payne@usda.gov/606-768-7030</t>
  </si>
  <si>
    <t>NEW ENROLLMENT</t>
  </si>
  <si>
    <t>Lorraine Lane/Lane.Lorraine@jobcorps.org/512-396-6707</t>
  </si>
  <si>
    <t>Monica Robledo/Robledo.Monica@jobcorps.org/956.625.1718</t>
  </si>
  <si>
    <t>Christina Brace/brace.christina@jobcorps.org/802-877-0135</t>
  </si>
  <si>
    <t>Jessie Dickinson/Dickinson.jessie@jobcorps.org/775-789-0859</t>
  </si>
  <si>
    <t>Susan Wilburn 801-510-0004 Wilburn.susan@jobcorps.org</t>
  </si>
  <si>
    <t>NIR</t>
  </si>
  <si>
    <t>Dr. Kristen Benson/benson.kristen@jobcorps.org/307-8401996</t>
  </si>
  <si>
    <t>G Diane Walters RN/ Walters.Glenda@jobcorps.org / 541-496-8536</t>
  </si>
  <si>
    <t>On Hold</t>
  </si>
  <si>
    <t>David DeMerritt/demerritt.david@gmail.com/641-683-0209</t>
  </si>
  <si>
    <t>Lucinda Outlaw / outlaw.lucinda@jobcorps.org / 501-618-2516</t>
  </si>
  <si>
    <t>Rachel Stevenson, stevenson.rachel@jobcorps.org</t>
  </si>
  <si>
    <t>Stephanie Williams, stephanie.williams2@usda.gov, 828-862-6182</t>
  </si>
  <si>
    <t>Ina L. Bibbs/ Bibbs.Ina@jobcorps.org/(901)201-8133</t>
  </si>
  <si>
    <t>Brian Johnson</t>
  </si>
  <si>
    <t>Rishelle Wilson/ rishelle.wilson@usda.gov</t>
  </si>
  <si>
    <t>Isaiah Nieuwsma/Nieuwsma.Isaiah@jobcorps.org/712-265-2377</t>
  </si>
  <si>
    <t>Sheené Sims-Thedford/ sims.sheene@jobcorps.org/ 601-892-7015</t>
  </si>
  <si>
    <t>Sylvia Smith/Smith.Sylvia@jobcorps.org/(434) 929-8457</t>
  </si>
  <si>
    <t>Jennifer Cha, Acting CD/cha.jennifer@jobcorps.org/602-322-7063</t>
  </si>
  <si>
    <t>susan wilburn</t>
  </si>
  <si>
    <t>Samuel Kolapo/kolapo.samuel.1@jobcorps.org/505-222-4100</t>
  </si>
  <si>
    <t>Ryan Hancock Hancock.Ryan@jobcorps.org  801-416-4628</t>
  </si>
  <si>
    <t>Nitya LeoGrande/LeoGrande.nitya@jobcorps.org/ 732-393-3504</t>
  </si>
  <si>
    <t>Colleen Lanza     Lanza.colleen@jobcorps.org   508-887-7302</t>
  </si>
  <si>
    <t>Janine Floryshak/Floryshak.janine@jobcorps.org/5707080442</t>
  </si>
  <si>
    <t>Molly Ginn/ginn.molly@jobcorps.org/(207)561-8510</t>
  </si>
  <si>
    <t>Iris Harvell/Harvell.iris@jobcorps.org/(718)294-6860</t>
  </si>
  <si>
    <t>Lisa Salmon    lisa.salmon@usda.gov</t>
  </si>
  <si>
    <t>Kenneth Hardy</t>
  </si>
  <si>
    <t>Joann Stroman, RN,  stroman.joann@jobcorpds.org    803-245-6350</t>
  </si>
  <si>
    <t>Rita Bush RN    rita.l.bush@usda.gov   270-286-1014</t>
  </si>
  <si>
    <t>Darlene Walls / Walls.Darlene@jobcorps.org / 228.870.7241</t>
  </si>
  <si>
    <t>Heather Glomb/glomb.heather@jobcorps.org/504-484-3520</t>
  </si>
  <si>
    <t>Jennifer Hansen/Hansen.Jennifer@jobcorps.org/(413) 593-4001</t>
  </si>
  <si>
    <t>Melissa Graf/graf.melissa@jobcorps.org/812-314-6001</t>
  </si>
  <si>
    <t>Gisele Pena/ pena.gisele@jobcorps.org/ 313-852-0323</t>
  </si>
  <si>
    <t>Dessa Montoya / Montoya.Estrellita@jobcorps.org / 520-879-9229</t>
  </si>
  <si>
    <t>Kimberly knight/knight.kimberly@jobcorps.org/(256)439-2907</t>
  </si>
  <si>
    <t>Ferna Idica / idica.ferna@jobcorps.org / 808-259-6011</t>
  </si>
  <si>
    <t>Dr. Kristen Benson/benson.kristen@jobcorps.org/ 307-840-1996</t>
  </si>
  <si>
    <t>ONeal.liberty@jobcorps.org</t>
  </si>
  <si>
    <t>Suzanne Schaeffer/Schaeffer.Suzanne@jobcorps.org/909-887-7126</t>
  </si>
  <si>
    <t>Erin Ferguson/Ferguson.ERin@jobcorps.org</t>
  </si>
  <si>
    <t>Vivian LeJeune / lejeune.vivian@jobcorps.org / work 972-547-7810; cell 972-658-4463</t>
  </si>
  <si>
    <t>Marie L'Ecuyer/lecuyer.marie@jobcorps.org/978-784-2697</t>
  </si>
  <si>
    <t>Maureen Romaninsky romaninsky.maureen@jobcorps.org 302-230-2520</t>
  </si>
  <si>
    <t>Paulena Davis/davis.paulena@jobcorps.org/606-433-2257</t>
  </si>
  <si>
    <t>00</t>
  </si>
  <si>
    <t>Linda Dexheimer dexheimer.linda@jobcorps.org 845-887-9059</t>
  </si>
  <si>
    <t>lisa salmon    lisa.salmon@usda.gov 304-724-3452</t>
  </si>
  <si>
    <t>Katie Kapaun/kapaun.katie@jobcorps.org/651-444-1801</t>
  </si>
  <si>
    <t>Colleen Herriven/Herriven.Colleen@jobcorps.org/(585)344-6728</t>
  </si>
  <si>
    <t>Amanda Hotchkiss/hotchkiss.amanda@jobcorps.org/907-861-8811</t>
  </si>
  <si>
    <t>Rex L Prowse \ rex.l.prowse@usda.gov \ 406-563-8727</t>
  </si>
  <si>
    <t>Kayon Wilson/Wilson.kayon@jobcorps.org/ 7186234056</t>
  </si>
  <si>
    <t>Kayla Burnett/burnett.kayla@jobcorps.org/3049821369</t>
  </si>
  <si>
    <t>Jorge E Pedroza/pedroza.jorgee@jobcorps.org/915-633-0999</t>
  </si>
  <si>
    <t>Fermeko Myles/myles.fermeko@jobcorps.org/810553-4306</t>
  </si>
  <si>
    <t>Colleen Lanza   lanza.colleen@jobcorps.org   508-887-7302</t>
  </si>
  <si>
    <t>Darlene Walls/ Walls.Darlene@jobcorps.org/ 228-870-7241</t>
  </si>
  <si>
    <t>Alissa Williams/  williams.alissa@jobcorps.org/ 904-360-8240</t>
  </si>
  <si>
    <t>Jibu Kuruvilla, Kuruvilla.Jibu@jobcorps.org/8157688900</t>
  </si>
  <si>
    <t>Norman Turner/turner.norman@jobcorps.org</t>
  </si>
  <si>
    <t>Nicole Cote/cote.nicole@jobcorps.org/207-328-4700</t>
  </si>
  <si>
    <t>Yadira Diaz, diaz.yadira@jobcorps.org, 213-741-5366</t>
  </si>
  <si>
    <t>Mary Geoghegan/Geoghegan.Mary@jobcorps.org/305-620-3101</t>
  </si>
  <si>
    <t>Sheene Sims-Thedford</t>
  </si>
  <si>
    <t>Tamer Koheil/koheil.tamer@jobcorps.org/603 695 8802</t>
  </si>
  <si>
    <t>Trudy Crowe    trudy.crowe@usda.gov  828-497-8036</t>
  </si>
  <si>
    <t>Kay Bain RN, bain.kay@jobcorps.org, 607-431-1420</t>
  </si>
  <si>
    <t>Gemma Ross/ross.gemma@jobcorps.org/773-890-3100</t>
  </si>
  <si>
    <t>Yelvis Parker/Parker.yelvis@jobcorps.org/267-386-2840</t>
  </si>
  <si>
    <t>Peter Gregerson.gregerson.peter@jobcorps.org/602-322-7063</t>
  </si>
  <si>
    <t>Veronica Valerio/valerio.veronica@jobcorps.org/727-551-2980</t>
  </si>
  <si>
    <t>Reyna Delgadillo/Reyna.Delgadillo@mtctrains.com/314-679-6290</t>
  </si>
  <si>
    <t>Tyson Arnold/tyson.arnold@usda.gov/5419918130</t>
  </si>
  <si>
    <t>Jen Hansen/Hansen.Jennifer@jobcorps.org/(413) 593-4001</t>
  </si>
  <si>
    <t>Alexandra Palencar/palencar.alexandra@jobcorps.org/410-696-9332</t>
  </si>
  <si>
    <t>Daria Taylor/Taylor.Daria@jobcorps.org/334-420-2414</t>
  </si>
  <si>
    <t>Alicia Covert / covert.alicia@jobcorps.org / (716)595-4203</t>
  </si>
  <si>
    <t>April Mieses/Mieses.April@jobcorps.org/901-258-6102</t>
  </si>
  <si>
    <t>Roberto Santa-Safety &amp; Security Manager/ santa.roberto@jobcorps.org / 787-816-5556</t>
  </si>
  <si>
    <t>Denise Dews</t>
  </si>
  <si>
    <t>Angela Ferris/Angela.Ferris@usda.gov/276-395-8424</t>
  </si>
  <si>
    <t>Katheryn Norby  norby.katheryn@jobcorps.org 785 560 4950</t>
  </si>
  <si>
    <t>Heather Bransfield</t>
  </si>
  <si>
    <t>Qianna Carolina/carolina.qianna@jobcorps.org/918-591-5606</t>
  </si>
  <si>
    <t>Marita Jansevics/Jansevics.Marita@jobcorps.org/808-579-6510</t>
  </si>
  <si>
    <t>Kelly King / king.kelly@jobcorps.org / 570 708 0400</t>
  </si>
  <si>
    <t>Cynthia Angel     cynthia.g.angel@usda.gov          828-524-1450</t>
  </si>
  <si>
    <t>Melissa Vincent /vincent.melissa.j@jobcorps.org</t>
  </si>
  <si>
    <t>Denise Anderson,/ anderson.denise@jobcorps.org/203-907-4336</t>
  </si>
  <si>
    <t>Amy Passero/amy.n.passero@usda.gov/308-432-8611</t>
  </si>
  <si>
    <t>Bob Gottschalk/Gottschalk.Bob@jobcorps.org/ 412-441-0025</t>
  </si>
  <si>
    <t>Lisa Brooks/brooks.lisa@jobcorps.org/503-695-3109</t>
  </si>
  <si>
    <t>Osvaldo Ubinas/ Ubinas.Osvaldo@jobcorps.org/787-890-6506</t>
  </si>
  <si>
    <t>Brenda Jackson/Jackson.Brenda@jobcorps.org/318-629-7543</t>
  </si>
  <si>
    <t>Marie L'Ecuyer</t>
  </si>
  <si>
    <t>iris Harvell/harvell.iris@jobcorps.org/718-294-6860</t>
  </si>
  <si>
    <t>rihselle wilson rishelle.wilson@usda.gov 479-667-0929</t>
  </si>
  <si>
    <t>Darrel Lutton/lutton.darrel@jobcorps.org/360-854-2134</t>
  </si>
  <si>
    <t>Melissa Langfield Langfield.Melissa@jobcorps.org 406-821-2114</t>
  </si>
  <si>
    <t>Paulena Davis</t>
  </si>
  <si>
    <t>Susie Thiele / susan.d.thiele@usda.gov / 509-779-0540</t>
  </si>
  <si>
    <t>Gisele Pena/ Pena.gisele@jobcorps.org/ 313-852-0323</t>
  </si>
  <si>
    <t>Jennifer Moore/moore.jennifer@jobcorps.org/816-629-3146</t>
  </si>
  <si>
    <t>Shawana Osborn, RN/Osborn.Shawana@jobcorps.org/662-563-4656 ext.1112233</t>
  </si>
  <si>
    <t>Marlin Krishna Krishna.Marlin@jobcorps.org</t>
  </si>
  <si>
    <t>Yuri Osbey/osbey.yuri@jobcorps.org/562-491-5175</t>
  </si>
  <si>
    <t>Alicia Richardson/ Richardson.alicia@jobcorps.org/ 276-781-5052</t>
  </si>
  <si>
    <t>Glenda Anderson/anderson.glenda@jobcorps.org/9182073355</t>
  </si>
  <si>
    <t>Allen Vaughn / allen.r.vaughn@usda.gov / 606-354-4203</t>
  </si>
  <si>
    <t>Rachel Stevenson</t>
  </si>
  <si>
    <t>Rita Bush RN    rita.l.bush@usda.gov    270-286-1014</t>
  </si>
  <si>
    <t>Tony Staynings/Staynings.tony@jobcorps.org/2023733000</t>
  </si>
  <si>
    <t>Mariko Morales, morales.mariko@jobcorps.org, 575-347-7435</t>
  </si>
  <si>
    <t>Maureen Romaninsky, romaninsky.maureen@jobcorps.org 302-230-2546</t>
  </si>
  <si>
    <t>YAA GYEBI/GYEBI.YAA@JOBCORPS.ORG/301.362.4419</t>
  </si>
  <si>
    <t>Latonya Cain / cain.latonya@jobcorps.org / (616) 965-3844</t>
  </si>
  <si>
    <t>Tammi Depascale RN HWM  Depascale.tammi@jobcorps.org</t>
  </si>
  <si>
    <t>P.Thomas, RN/Thomas.patricia@jobcorps.org</t>
  </si>
  <si>
    <t>Erin Ferguson/518-767-2014; Ferguson.Erin@jobcorps.org</t>
  </si>
  <si>
    <t>Stacey Griffin stacey.r.griffin@usda.gov 573-222-2614</t>
  </si>
  <si>
    <t>Michael L. Foust/michael.l.foust@usda.gov</t>
  </si>
  <si>
    <t>Michele Meadows/meadows.michele@jobcorps.org/414-616-5757</t>
  </si>
  <si>
    <t>Evonne.j.stites@usda.gov 970 487 2030</t>
  </si>
  <si>
    <t>Marion Oja/oja.marion@gmail.com/503-338-4981</t>
  </si>
  <si>
    <t>Brian Fischbach/Fischbach.Brian@jobcorps.org/619-429-2300</t>
  </si>
  <si>
    <t>Joann Stroman, RN       stroman.joann@jobcorps.org          803-245-6350</t>
  </si>
  <si>
    <t>Rita Anderson HWM / Alexander.Rita@jobcorps.org / 405-282-9325</t>
  </si>
  <si>
    <t>Yolanda Pitts/pitts.yolanda@jobcorps.org/work 972-547-7800; cell 214-945-9808</t>
  </si>
  <si>
    <t>Freda Davis      davis.freda@jobcorps.org                 502-722-3497</t>
  </si>
  <si>
    <t>n/a</t>
  </si>
  <si>
    <t>o</t>
  </si>
  <si>
    <t>AFR</t>
  </si>
  <si>
    <t>ACTIVE with Caution</t>
  </si>
  <si>
    <t>RAPID ID NOW Test Reagent Donation Assignments for June 2021</t>
  </si>
  <si>
    <t>Suggested # of Donations (Tests)</t>
  </si>
  <si>
    <t>Suggested # of Donations (Kits)</t>
  </si>
  <si>
    <t>FEMA Recipient - Orgniation Name</t>
  </si>
  <si>
    <t>POC</t>
  </si>
  <si>
    <t>Street Address</t>
  </si>
  <si>
    <t>Dr. Piramzadiam 718-514-1996 and 
Jill Christensen 919-360-3864</t>
  </si>
  <si>
    <t>Total</t>
  </si>
  <si>
    <t>E-mail Address</t>
  </si>
  <si>
    <t xml:space="preserve">Zip  </t>
  </si>
  <si>
    <t>Office: (804) 648-4480 ext 282 
Work Cell: (804) 641-6960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</si>
</sst>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4" fillId="0" borderId="0" applyNumberForma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7" fillId="0" borderId="9" xfId="2" applyFont="1" applyBorder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4" fillId="0" borderId="9" xfId="3" applyFont="1" applyFill="1" applyBorder="1" applyAlignment="1"/>
    <xf numFmtId="0" fontId="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2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/>
    </xf>
    <xf numFmtId="3" fontId="2" fillId="5" borderId="9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9" xfId="2" applyFont="1" applyBorder="1" applyAlignment="1">
      <alignment horizontal="left" vertical="top"/>
    </xf>
    <xf numFmtId="3" fontId="2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7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top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/>
    </xf>
    <xf numFmtId="0" fontId="2" fillId="0" borderId="9" xfId="3" applyFont="1" applyFill="1" applyBorder="1" applyAlignment="1">
      <alignment horizontal="left"/>
    </xf>
    <xf numFmtId="0" fontId="7" fillId="0" borderId="9" xfId="0" applyFont="1" applyBorder="1" applyAlignment="1">
      <alignment vertical="top"/>
    </xf>
    <xf numFmtId="0" fontId="11" fillId="0" borderId="9" xfId="3" applyFont="1" applyFill="1" applyBorder="1" applyAlignment="1"/>
    <xf numFmtId="3" fontId="2" fillId="0" borderId="0" xfId="0" applyNumberFormat="1" applyFont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3" fontId="2" fillId="8" borderId="9" xfId="0" applyNumberFormat="1" applyFont="1" applyFill="1" applyBorder="1" applyAlignment="1">
      <alignment horizontal="center" vertical="center"/>
    </xf>
    <xf numFmtId="14" fontId="2" fillId="8" borderId="9" xfId="3" applyNumberFormat="1" applyFont="1" applyFill="1" applyBorder="1" applyAlignment="1">
      <alignment horizontal="center" vertical="center"/>
    </xf>
    <xf numFmtId="3" fontId="2" fillId="8" borderId="9" xfId="0" applyNumberFormat="1" applyFont="1" applyFill="1" applyBorder="1" applyAlignment="1">
      <alignment horizontal="center" vertical="center" wrapText="1"/>
    </xf>
    <xf numFmtId="1" fontId="2" fillId="8" borderId="9" xfId="0" applyNumberFormat="1" applyFont="1" applyFill="1" applyBorder="1" applyAlignment="1">
      <alignment horizontal="center" vertical="center"/>
    </xf>
    <xf numFmtId="3" fontId="2" fillId="8" borderId="12" xfId="0" applyNumberFormat="1" applyFont="1" applyFill="1" applyBorder="1" applyAlignment="1">
      <alignment horizontal="center" vertical="center" wrapText="1"/>
    </xf>
    <xf numFmtId="0" fontId="2" fillId="8" borderId="12" xfId="0" applyNumberFormat="1" applyFont="1" applyFill="1" applyBorder="1" applyAlignment="1">
      <alignment horizontal="center" vertical="center" wrapText="1"/>
    </xf>
    <xf numFmtId="14" fontId="2" fillId="8" borderId="12" xfId="0" applyNumberFormat="1" applyFont="1" applyFill="1" applyBorder="1" applyAlignment="1">
      <alignment horizontal="left" vertical="center" wrapText="1"/>
    </xf>
    <xf numFmtId="3" fontId="2" fillId="8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9" fillId="0" borderId="9" xfId="0" applyFont="1" applyFill="1" applyBorder="1"/>
    <xf numFmtId="14" fontId="2" fillId="0" borderId="9" xfId="0" applyNumberFormat="1" applyFont="1" applyFill="1" applyBorder="1"/>
    <xf numFmtId="0" fontId="2" fillId="0" borderId="12" xfId="0" applyFont="1" applyFill="1" applyBorder="1"/>
    <xf numFmtId="0" fontId="2" fillId="0" borderId="12" xfId="0" applyNumberFormat="1" applyFont="1" applyFill="1" applyBorder="1"/>
    <xf numFmtId="14" fontId="2" fillId="0" borderId="12" xfId="0" applyNumberFormat="1" applyFont="1" applyFill="1" applyBorder="1"/>
    <xf numFmtId="0" fontId="9" fillId="0" borderId="9" xfId="0" applyFont="1" applyFill="1" applyBorder="1" applyAlignment="1">
      <alignment horizontal="center" vertical="center"/>
    </xf>
    <xf numFmtId="14" fontId="2" fillId="0" borderId="9" xfId="3" applyNumberFormat="1" applyFont="1" applyFill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left" vertical="center" wrapText="1"/>
    </xf>
    <xf numFmtId="3" fontId="2" fillId="5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3" fontId="2" fillId="0" borderId="9" xfId="0" applyNumberFormat="1" applyFont="1" applyBorder="1"/>
    <xf numFmtId="0" fontId="2" fillId="7" borderId="0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7" fontId="3" fillId="0" borderId="18" xfId="1" applyNumberFormat="1" applyFont="1" applyBorder="1" applyAlignment="1">
      <alignment horizontal="center" vertical="center"/>
    </xf>
    <xf numFmtId="14" fontId="3" fillId="0" borderId="9" xfId="1" applyNumberFormat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14" fontId="2" fillId="0" borderId="21" xfId="0" applyNumberFormat="1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 wrapText="1"/>
    </xf>
    <xf numFmtId="0" fontId="12" fillId="0" borderId="0" xfId="0" applyFont="1" applyAlignment="1"/>
    <xf numFmtId="14" fontId="2" fillId="0" borderId="0" xfId="0" applyNumberFormat="1" applyFont="1" applyFill="1" applyAlignment="1">
      <alignment horizontal="center" vertical="center"/>
    </xf>
    <xf numFmtId="0" fontId="2" fillId="0" borderId="0" xfId="3" applyFont="1" applyFill="1" applyAlignme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 wrapText="1"/>
    </xf>
    <xf numFmtId="0" fontId="13" fillId="0" borderId="0" xfId="0" applyFont="1"/>
    <xf numFmtId="1" fontId="2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3" fontId="2" fillId="6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/>
    </xf>
    <xf numFmtId="0" fontId="16" fillId="0" borderId="0" xfId="3" applyFont="1" applyAlignment="1"/>
    <xf numFmtId="1" fontId="2" fillId="0" borderId="0" xfId="0" applyNumberFormat="1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14" fontId="2" fillId="0" borderId="9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 vertical="top"/>
    </xf>
    <xf numFmtId="3" fontId="2" fillId="0" borderId="9" xfId="0" applyNumberFormat="1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/>
    </xf>
    <xf numFmtId="0" fontId="17" fillId="0" borderId="25" xfId="0" applyFont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14" fontId="20" fillId="0" borderId="25" xfId="0" applyNumberFormat="1" applyFont="1" applyFill="1" applyBorder="1" applyAlignment="1">
      <alignment horizontal="center" vertical="center" wrapText="1"/>
    </xf>
    <xf numFmtId="3" fontId="17" fillId="0" borderId="25" xfId="0" applyNumberFormat="1" applyFont="1" applyFill="1" applyBorder="1" applyAlignment="1">
      <alignment horizontal="center" vertical="center" wrapText="1"/>
    </xf>
    <xf numFmtId="3" fontId="17" fillId="3" borderId="25" xfId="0" applyNumberFormat="1" applyFont="1" applyFill="1" applyBorder="1" applyAlignment="1">
      <alignment horizontal="center" vertical="center"/>
    </xf>
    <xf numFmtId="3" fontId="17" fillId="3" borderId="25" xfId="0" applyNumberFormat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15" fillId="0" borderId="15" xfId="4" applyFont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3" fontId="2" fillId="0" borderId="18" xfId="0" applyNumberFormat="1" applyFont="1" applyBorder="1" applyAlignment="1">
      <alignment horizontal="center" vertical="top"/>
    </xf>
    <xf numFmtId="14" fontId="2" fillId="0" borderId="18" xfId="0" applyNumberFormat="1" applyFont="1" applyBorder="1" applyAlignment="1">
      <alignment horizontal="center" vertical="top"/>
    </xf>
    <xf numFmtId="1" fontId="2" fillId="0" borderId="18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/>
    </xf>
    <xf numFmtId="0" fontId="15" fillId="0" borderId="21" xfId="4" applyFont="1" applyBorder="1" applyAlignment="1">
      <alignment horizontal="left" vertical="top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8" xfId="0" applyBorder="1"/>
    <xf numFmtId="3" fontId="21" fillId="0" borderId="28" xfId="0" applyNumberFormat="1" applyFont="1" applyBorder="1" applyAlignment="1">
      <alignment horizontal="center" vertical="center"/>
    </xf>
    <xf numFmtId="1" fontId="21" fillId="0" borderId="29" xfId="0" applyNumberFormat="1" applyFont="1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 3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yford.lawrence\Local%20Settings\Temporary%20Internet%20Files\OLKBB\Chicago%201-5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yford.lawrence\Local%20Settings\Temporary%20Internet%20Files\OLKFF\AWP%202012%20final%209-6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 and Training"/>
      <sheetName val="BackupData"/>
    </sheetNames>
    <sheetDataSet>
      <sheetData sheetId="0" refreshError="1"/>
      <sheetData sheetId="1">
        <row r="8">
          <cell r="O8" t="str">
            <v>Center ROCA</v>
          </cell>
        </row>
        <row r="9">
          <cell r="O9" t="str">
            <v>OACTS ROCA</v>
          </cell>
        </row>
        <row r="10">
          <cell r="O10" t="str">
            <v>Monitoring Trip</v>
          </cell>
        </row>
        <row r="11">
          <cell r="O11" t="str">
            <v>Training</v>
          </cell>
        </row>
        <row r="12">
          <cell r="O12" t="str">
            <v>Conference/Meeting</v>
          </cell>
        </row>
        <row r="13">
          <cell r="O13" t="str">
            <v>FMT Meeting</v>
          </cell>
        </row>
        <row r="14">
          <cell r="O14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 and Training"/>
      <sheetName val="BackupData"/>
    </sheetNames>
    <sheetDataSet>
      <sheetData sheetId="0"/>
      <sheetData sheetId="1">
        <row r="8">
          <cell r="O8" t="str">
            <v>Center ROCA</v>
          </cell>
        </row>
        <row r="9">
          <cell r="O9" t="str">
            <v>OACTS ROCA</v>
          </cell>
        </row>
        <row r="10">
          <cell r="O10" t="str">
            <v>Monitoring Trip</v>
          </cell>
        </row>
        <row r="11">
          <cell r="O11" t="str">
            <v>Training</v>
          </cell>
        </row>
        <row r="12">
          <cell r="O12" t="str">
            <v>Conference/Meeting</v>
          </cell>
        </row>
        <row r="13">
          <cell r="O13" t="str">
            <v>FMT Meeting</v>
          </cell>
        </row>
        <row r="14">
          <cell r="O1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enise.toney@dgs.virginia.gov" TargetMode="External"/><Relationship Id="rId1" Type="http://schemas.openxmlformats.org/officeDocument/2006/relationships/hyperlink" Target="mailto:jil@dayonerelie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82"/>
  <sheetViews>
    <sheetView topLeftCell="I1" zoomScale="86" zoomScaleNormal="86" workbookViewId="0">
      <pane ySplit="3" topLeftCell="A4" activePane="bottomLeft" state="frozen"/>
      <selection pane="bottomLeft" activeCell="G3" sqref="G3:O3"/>
    </sheetView>
  </sheetViews>
  <sheetFormatPr defaultColWidth="8.77734375" defaultRowHeight="15" x14ac:dyDescent="0.25"/>
  <cols>
    <col min="1" max="1" width="3.77734375" style="1" customWidth="1"/>
    <col min="2" max="2" width="5.44140625" style="2" customWidth="1"/>
    <col min="3" max="4" width="18.6640625" style="146" customWidth="1"/>
    <col min="5" max="6" width="28.77734375" style="146" customWidth="1"/>
    <col min="7" max="7" width="9.6640625" style="146" customWidth="1"/>
    <col min="8" max="8" width="11.33203125" style="2" customWidth="1"/>
    <col min="9" max="9" width="11.77734375" style="2" customWidth="1"/>
    <col min="10" max="10" width="16.44140625" style="147" customWidth="1"/>
    <col min="11" max="11" width="13.33203125" style="2" customWidth="1"/>
    <col min="12" max="12" width="11.6640625" style="2" customWidth="1"/>
    <col min="13" max="13" width="15.44140625" style="123" customWidth="1"/>
    <col min="14" max="14" width="17.88671875" style="148" customWidth="1"/>
    <col min="15" max="15" width="17.6640625" style="149" customWidth="1"/>
    <col min="16" max="16" width="8.77734375" style="58" customWidth="1"/>
    <col min="17" max="17" width="10.109375" style="58" customWidth="1"/>
    <col min="18" max="18" width="11.44140625" style="2" customWidth="1"/>
    <col min="19" max="19" width="12.109375" style="2" customWidth="1"/>
    <col min="20" max="20" width="14.109375" style="150" customWidth="1"/>
    <col min="21" max="21" width="17.88671875" style="151" customWidth="1"/>
    <col min="22" max="22" width="12.88671875" style="87" hidden="1" customWidth="1"/>
    <col min="23" max="23" width="12.88671875" style="123" hidden="1" customWidth="1"/>
    <col min="24" max="24" width="11.6640625" style="2" hidden="1" customWidth="1"/>
    <col min="25" max="25" width="8.77734375" style="1" customWidth="1"/>
    <col min="26" max="16384" width="8.77734375" style="1"/>
  </cols>
  <sheetData>
    <row r="1" spans="1:28" ht="24.45" customHeight="1" thickBot="1" x14ac:dyDescent="0.3">
      <c r="B1" s="177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8"/>
      <c r="W1" s="178"/>
    </row>
    <row r="2" spans="1:28" ht="39" customHeight="1" x14ac:dyDescent="0.25">
      <c r="B2" s="179" t="s">
        <v>1</v>
      </c>
      <c r="C2" s="181" t="s">
        <v>2</v>
      </c>
      <c r="D2" s="3"/>
      <c r="E2" s="183" t="s">
        <v>3</v>
      </c>
      <c r="F2" s="184"/>
      <c r="G2" s="185" t="s">
        <v>4</v>
      </c>
      <c r="H2" s="186"/>
      <c r="I2" s="187" t="s">
        <v>5</v>
      </c>
      <c r="J2" s="185"/>
      <c r="K2" s="185"/>
      <c r="L2" s="185"/>
      <c r="M2" s="185"/>
      <c r="N2" s="185"/>
      <c r="O2" s="186"/>
      <c r="P2" s="188"/>
      <c r="Q2" s="188"/>
      <c r="R2" s="189" t="s">
        <v>166</v>
      </c>
      <c r="S2" s="189"/>
      <c r="T2" s="189"/>
      <c r="U2" s="189"/>
      <c r="V2" s="190" t="s">
        <v>6</v>
      </c>
      <c r="W2" s="190"/>
      <c r="X2" s="190"/>
    </row>
    <row r="3" spans="1:28" ht="78" x14ac:dyDescent="0.25">
      <c r="A3" s="4"/>
      <c r="B3" s="180"/>
      <c r="C3" s="182"/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6" t="s">
        <v>14</v>
      </c>
      <c r="L3" s="6" t="s">
        <v>15</v>
      </c>
      <c r="M3" s="6" t="s">
        <v>16</v>
      </c>
      <c r="N3" s="8" t="s">
        <v>17</v>
      </c>
      <c r="O3" s="9" t="s">
        <v>18</v>
      </c>
      <c r="P3" s="10" t="s">
        <v>19</v>
      </c>
      <c r="Q3" s="11" t="s">
        <v>20</v>
      </c>
      <c r="R3" s="12" t="s">
        <v>21</v>
      </c>
      <c r="S3" s="13" t="s">
        <v>22</v>
      </c>
      <c r="T3" s="14" t="s">
        <v>23</v>
      </c>
      <c r="U3" s="15" t="s">
        <v>24</v>
      </c>
      <c r="V3" s="16" t="s">
        <v>25</v>
      </c>
      <c r="W3" s="17" t="s">
        <v>26</v>
      </c>
      <c r="X3" s="6" t="s">
        <v>27</v>
      </c>
    </row>
    <row r="4" spans="1:28" ht="15" customHeight="1" x14ac:dyDescent="0.25">
      <c r="A4" s="18"/>
      <c r="B4" s="19">
        <v>1</v>
      </c>
      <c r="C4" s="20" t="s">
        <v>37</v>
      </c>
      <c r="D4" s="20" t="s">
        <v>38</v>
      </c>
      <c r="E4" s="20" t="s">
        <v>184</v>
      </c>
      <c r="F4" s="32"/>
      <c r="G4" s="22">
        <v>410</v>
      </c>
      <c r="H4" s="22">
        <v>151</v>
      </c>
      <c r="I4" s="22">
        <v>333</v>
      </c>
      <c r="J4" s="23" t="s">
        <v>185</v>
      </c>
      <c r="K4" s="24">
        <v>54</v>
      </c>
      <c r="L4" s="24" t="s">
        <v>186</v>
      </c>
      <c r="M4" s="25">
        <v>592</v>
      </c>
      <c r="N4" s="26">
        <v>44365</v>
      </c>
      <c r="O4" s="25" t="s">
        <v>187</v>
      </c>
      <c r="P4" s="24">
        <v>50</v>
      </c>
      <c r="Q4" s="24">
        <f t="shared" ref="Q4:Q14" si="0">(P4)*1.1</f>
        <v>55.000000000000007</v>
      </c>
      <c r="R4" s="24">
        <f t="shared" ref="R4:R14" si="1">M4-Q4</f>
        <v>537</v>
      </c>
      <c r="S4" s="27">
        <f t="shared" ref="S4:S14" si="2">(M4-Q4)/24</f>
        <v>22.375</v>
      </c>
      <c r="T4" s="160"/>
      <c r="U4" s="161"/>
      <c r="V4" s="84">
        <v>0</v>
      </c>
      <c r="W4" s="84"/>
      <c r="X4" s="158">
        <v>5</v>
      </c>
      <c r="AB4" s="33"/>
    </row>
    <row r="5" spans="1:28" ht="15" customHeight="1" x14ac:dyDescent="0.25">
      <c r="A5" s="18"/>
      <c r="B5" s="19">
        <v>2</v>
      </c>
      <c r="C5" s="20" t="s">
        <v>64</v>
      </c>
      <c r="D5" s="20" t="s">
        <v>38</v>
      </c>
      <c r="E5" s="20" t="s">
        <v>188</v>
      </c>
      <c r="F5" s="32"/>
      <c r="G5" s="22">
        <v>298</v>
      </c>
      <c r="H5" s="22">
        <v>94</v>
      </c>
      <c r="I5" s="22">
        <v>280</v>
      </c>
      <c r="J5" s="23" t="s">
        <v>185</v>
      </c>
      <c r="K5" s="24">
        <v>0</v>
      </c>
      <c r="L5" s="24" t="s">
        <v>327</v>
      </c>
      <c r="M5" s="25">
        <v>580</v>
      </c>
      <c r="N5" s="26">
        <v>44365</v>
      </c>
      <c r="O5" s="25">
        <v>0</v>
      </c>
      <c r="P5" s="24">
        <v>50</v>
      </c>
      <c r="Q5" s="24">
        <f t="shared" si="0"/>
        <v>55.000000000000007</v>
      </c>
      <c r="R5" s="24">
        <f t="shared" si="1"/>
        <v>525</v>
      </c>
      <c r="S5" s="27">
        <f t="shared" si="2"/>
        <v>21.875</v>
      </c>
      <c r="T5" s="160"/>
      <c r="U5" s="161"/>
      <c r="V5" s="159">
        <v>0</v>
      </c>
      <c r="W5" s="47">
        <v>5</v>
      </c>
      <c r="X5" s="22"/>
      <c r="AB5" s="33"/>
    </row>
    <row r="6" spans="1:28" s="4" customFormat="1" ht="15" customHeight="1" x14ac:dyDescent="0.25">
      <c r="A6" s="18"/>
      <c r="B6" s="37">
        <v>3</v>
      </c>
      <c r="C6" s="20" t="s">
        <v>74</v>
      </c>
      <c r="D6" s="20" t="s">
        <v>29</v>
      </c>
      <c r="E6" s="20" t="s">
        <v>190</v>
      </c>
      <c r="F6" s="32"/>
      <c r="G6" s="22">
        <v>267</v>
      </c>
      <c r="H6" s="22">
        <v>66</v>
      </c>
      <c r="I6" s="22">
        <v>126</v>
      </c>
      <c r="J6" s="23" t="s">
        <v>191</v>
      </c>
      <c r="K6" s="24">
        <v>40</v>
      </c>
      <c r="L6" s="24" t="s">
        <v>189</v>
      </c>
      <c r="M6" s="25">
        <v>597</v>
      </c>
      <c r="N6" s="26">
        <v>44366</v>
      </c>
      <c r="O6" s="25">
        <v>0</v>
      </c>
      <c r="P6" s="24">
        <v>50</v>
      </c>
      <c r="Q6" s="24">
        <f t="shared" si="0"/>
        <v>55.000000000000007</v>
      </c>
      <c r="R6" s="24">
        <f t="shared" si="1"/>
        <v>542</v>
      </c>
      <c r="S6" s="27">
        <f t="shared" si="2"/>
        <v>22.583333333333332</v>
      </c>
      <c r="T6" s="160"/>
      <c r="U6" s="161"/>
      <c r="V6" s="159">
        <v>0</v>
      </c>
      <c r="W6" s="31"/>
      <c r="X6" s="40">
        <v>5</v>
      </c>
      <c r="Y6" s="1"/>
      <c r="Z6" s="1"/>
      <c r="AB6" s="33"/>
    </row>
    <row r="7" spans="1:28" ht="15" customHeight="1" x14ac:dyDescent="0.25">
      <c r="A7" s="18"/>
      <c r="B7" s="19">
        <v>4</v>
      </c>
      <c r="C7" s="20" t="s">
        <v>76</v>
      </c>
      <c r="D7" s="20" t="s">
        <v>40</v>
      </c>
      <c r="E7" s="20" t="s">
        <v>192</v>
      </c>
      <c r="F7" s="32"/>
      <c r="G7" s="22">
        <v>260</v>
      </c>
      <c r="H7" s="22">
        <v>32</v>
      </c>
      <c r="I7" s="22">
        <v>243</v>
      </c>
      <c r="J7" s="23" t="s">
        <v>185</v>
      </c>
      <c r="K7" s="24">
        <v>24</v>
      </c>
      <c r="L7" s="24" t="s">
        <v>189</v>
      </c>
      <c r="M7" s="25">
        <v>600</v>
      </c>
      <c r="N7" s="26">
        <v>44366</v>
      </c>
      <c r="O7" s="25">
        <v>0</v>
      </c>
      <c r="P7" s="24">
        <v>50</v>
      </c>
      <c r="Q7" s="24">
        <f t="shared" si="0"/>
        <v>55.000000000000007</v>
      </c>
      <c r="R7" s="24">
        <f t="shared" si="1"/>
        <v>545</v>
      </c>
      <c r="S7" s="27">
        <f t="shared" si="2"/>
        <v>22.708333333333332</v>
      </c>
      <c r="T7" s="160"/>
      <c r="U7" s="161"/>
      <c r="V7" s="159">
        <v>0</v>
      </c>
      <c r="W7" s="31"/>
      <c r="X7" s="40">
        <v>5</v>
      </c>
    </row>
    <row r="8" spans="1:28" ht="15" customHeight="1" x14ac:dyDescent="0.25">
      <c r="A8" s="18"/>
      <c r="B8" s="19">
        <v>5</v>
      </c>
      <c r="C8" s="20" t="s">
        <v>95</v>
      </c>
      <c r="D8" s="20" t="s">
        <v>40</v>
      </c>
      <c r="E8" s="20" t="s">
        <v>193</v>
      </c>
      <c r="F8" s="32"/>
      <c r="G8" s="22">
        <v>350</v>
      </c>
      <c r="H8" s="22">
        <v>46</v>
      </c>
      <c r="I8" s="22">
        <v>210</v>
      </c>
      <c r="J8" s="23" t="s">
        <v>185</v>
      </c>
      <c r="K8" s="24">
        <v>41</v>
      </c>
      <c r="L8" s="24" t="s">
        <v>189</v>
      </c>
      <c r="M8" s="25">
        <v>700</v>
      </c>
      <c r="N8" s="26">
        <v>44368</v>
      </c>
      <c r="O8" s="25">
        <v>50</v>
      </c>
      <c r="P8" s="24">
        <v>50</v>
      </c>
      <c r="Q8" s="24">
        <f t="shared" si="0"/>
        <v>55.000000000000007</v>
      </c>
      <c r="R8" s="24">
        <f t="shared" si="1"/>
        <v>645</v>
      </c>
      <c r="S8" s="27">
        <f t="shared" si="2"/>
        <v>26.875</v>
      </c>
      <c r="T8" s="160"/>
      <c r="U8" s="161"/>
      <c r="V8" s="159">
        <v>0</v>
      </c>
      <c r="W8" s="36">
        <v>5</v>
      </c>
      <c r="X8" s="32"/>
    </row>
    <row r="9" spans="1:28" ht="15" customHeight="1" x14ac:dyDescent="0.25">
      <c r="A9" s="18"/>
      <c r="B9" s="19">
        <v>6</v>
      </c>
      <c r="C9" s="20" t="s">
        <v>112</v>
      </c>
      <c r="D9" s="20" t="s">
        <v>32</v>
      </c>
      <c r="E9" s="20" t="s">
        <v>194</v>
      </c>
      <c r="F9" s="32"/>
      <c r="G9" s="22">
        <v>562</v>
      </c>
      <c r="H9" s="22">
        <v>112</v>
      </c>
      <c r="I9" s="22">
        <v>60</v>
      </c>
      <c r="J9" s="23" t="s">
        <v>185</v>
      </c>
      <c r="K9" s="24">
        <v>17</v>
      </c>
      <c r="L9" s="24" t="s">
        <v>186</v>
      </c>
      <c r="M9" s="25">
        <v>1664</v>
      </c>
      <c r="N9" s="26">
        <v>44375</v>
      </c>
      <c r="O9" s="25">
        <v>0</v>
      </c>
      <c r="P9" s="24">
        <v>50</v>
      </c>
      <c r="Q9" s="24">
        <f t="shared" si="0"/>
        <v>55.000000000000007</v>
      </c>
      <c r="R9" s="24">
        <f t="shared" si="1"/>
        <v>1609</v>
      </c>
      <c r="S9" s="27">
        <f t="shared" si="2"/>
        <v>67.041666666666671</v>
      </c>
      <c r="T9" s="160"/>
      <c r="U9" s="161"/>
      <c r="V9" s="159">
        <v>0</v>
      </c>
      <c r="W9" s="31"/>
      <c r="X9" s="52">
        <v>5</v>
      </c>
      <c r="Z9" s="33"/>
      <c r="AB9" s="33"/>
    </row>
    <row r="10" spans="1:28" ht="15" customHeight="1" x14ac:dyDescent="0.25">
      <c r="A10" s="41"/>
      <c r="B10" s="19">
        <v>7</v>
      </c>
      <c r="C10" s="20" t="s">
        <v>116</v>
      </c>
      <c r="D10" s="20" t="s">
        <v>36</v>
      </c>
      <c r="E10" s="20" t="s">
        <v>201</v>
      </c>
      <c r="F10" s="32" t="e">
        <f>#REF!</f>
        <v>#REF!</v>
      </c>
      <c r="G10" s="22">
        <v>291</v>
      </c>
      <c r="H10" s="22">
        <v>87</v>
      </c>
      <c r="I10" s="22">
        <v>233</v>
      </c>
      <c r="J10" s="23" t="s">
        <v>191</v>
      </c>
      <c r="K10" s="24">
        <v>69</v>
      </c>
      <c r="L10" s="24" t="s">
        <v>189</v>
      </c>
      <c r="M10" s="25">
        <v>281</v>
      </c>
      <c r="N10" s="26">
        <v>44366</v>
      </c>
      <c r="O10" s="25">
        <v>240</v>
      </c>
      <c r="P10" s="24">
        <v>50</v>
      </c>
      <c r="Q10" s="24">
        <f t="shared" si="0"/>
        <v>55.000000000000007</v>
      </c>
      <c r="R10" s="24">
        <f t="shared" si="1"/>
        <v>226</v>
      </c>
      <c r="S10" s="27">
        <f t="shared" si="2"/>
        <v>9.4166666666666661</v>
      </c>
      <c r="T10" s="160"/>
      <c r="U10" s="161"/>
      <c r="V10" s="159">
        <v>0</v>
      </c>
      <c r="W10" s="31"/>
      <c r="X10" s="40">
        <v>5</v>
      </c>
    </row>
    <row r="11" spans="1:28" ht="15" customHeight="1" x14ac:dyDescent="0.25">
      <c r="A11" s="18"/>
      <c r="B11" s="37">
        <v>8</v>
      </c>
      <c r="C11" s="20" t="s">
        <v>135</v>
      </c>
      <c r="D11" s="20" t="s">
        <v>32</v>
      </c>
      <c r="E11" s="20" t="s">
        <v>195</v>
      </c>
      <c r="F11" s="32"/>
      <c r="G11" s="22">
        <v>285</v>
      </c>
      <c r="H11" s="22">
        <v>107</v>
      </c>
      <c r="I11" s="22">
        <v>220</v>
      </c>
      <c r="J11" s="23" t="s">
        <v>185</v>
      </c>
      <c r="K11" s="24">
        <v>60</v>
      </c>
      <c r="L11" s="24" t="s">
        <v>189</v>
      </c>
      <c r="M11" s="25">
        <v>1176</v>
      </c>
      <c r="N11" s="26">
        <v>44375</v>
      </c>
      <c r="O11" s="25">
        <v>0</v>
      </c>
      <c r="P11" s="24">
        <v>50</v>
      </c>
      <c r="Q11" s="24">
        <f t="shared" si="0"/>
        <v>55.000000000000007</v>
      </c>
      <c r="R11" s="24">
        <f t="shared" si="1"/>
        <v>1121</v>
      </c>
      <c r="S11" s="27">
        <f t="shared" si="2"/>
        <v>46.708333333333336</v>
      </c>
      <c r="T11" s="160"/>
      <c r="U11" s="161"/>
      <c r="V11" s="159">
        <v>5</v>
      </c>
      <c r="W11" s="31"/>
      <c r="X11" s="40">
        <v>5</v>
      </c>
    </row>
    <row r="12" spans="1:28" s="33" customFormat="1" ht="15" customHeight="1" x14ac:dyDescent="0.25">
      <c r="A12" s="18"/>
      <c r="B12" s="19">
        <v>9</v>
      </c>
      <c r="C12" s="20" t="s">
        <v>147</v>
      </c>
      <c r="D12" s="20" t="s">
        <v>32</v>
      </c>
      <c r="E12" s="20" t="s">
        <v>196</v>
      </c>
      <c r="F12" s="32"/>
      <c r="G12" s="22">
        <v>235</v>
      </c>
      <c r="H12" s="22">
        <v>30</v>
      </c>
      <c r="I12" s="22">
        <v>171</v>
      </c>
      <c r="J12" s="23" t="s">
        <v>191</v>
      </c>
      <c r="K12" s="24">
        <v>18</v>
      </c>
      <c r="L12" s="24" t="s">
        <v>186</v>
      </c>
      <c r="M12" s="25">
        <v>689</v>
      </c>
      <c r="N12" s="26">
        <v>44368</v>
      </c>
      <c r="O12" s="25">
        <v>91</v>
      </c>
      <c r="P12" s="24">
        <v>50</v>
      </c>
      <c r="Q12" s="24">
        <f t="shared" si="0"/>
        <v>55.000000000000007</v>
      </c>
      <c r="R12" s="24">
        <f t="shared" si="1"/>
        <v>634</v>
      </c>
      <c r="S12" s="27">
        <f t="shared" si="2"/>
        <v>26.416666666666668</v>
      </c>
      <c r="T12" s="160"/>
      <c r="U12" s="161"/>
      <c r="V12" s="159">
        <v>0</v>
      </c>
      <c r="W12" s="31"/>
      <c r="X12" s="40">
        <v>5</v>
      </c>
      <c r="Z12" s="1"/>
      <c r="AB12" s="1"/>
    </row>
    <row r="13" spans="1:28" ht="15" customHeight="1" x14ac:dyDescent="0.25">
      <c r="A13" s="18"/>
      <c r="B13" s="19">
        <v>10</v>
      </c>
      <c r="C13" s="20" t="s">
        <v>151</v>
      </c>
      <c r="D13" s="20" t="s">
        <v>44</v>
      </c>
      <c r="E13" s="20" t="s">
        <v>198</v>
      </c>
      <c r="F13" s="32"/>
      <c r="G13" s="22">
        <v>318</v>
      </c>
      <c r="H13" s="22">
        <v>38</v>
      </c>
      <c r="I13" s="22">
        <v>135</v>
      </c>
      <c r="J13" s="23" t="s">
        <v>191</v>
      </c>
      <c r="K13" s="24">
        <v>37</v>
      </c>
      <c r="L13" s="24" t="s">
        <v>189</v>
      </c>
      <c r="M13" s="25">
        <v>459</v>
      </c>
      <c r="N13" s="26">
        <v>44375</v>
      </c>
      <c r="O13" s="25">
        <v>0</v>
      </c>
      <c r="P13" s="24">
        <v>50</v>
      </c>
      <c r="Q13" s="24">
        <f t="shared" si="0"/>
        <v>55.000000000000007</v>
      </c>
      <c r="R13" s="24">
        <f t="shared" si="1"/>
        <v>404</v>
      </c>
      <c r="S13" s="27">
        <f t="shared" si="2"/>
        <v>16.833333333333332</v>
      </c>
      <c r="T13" s="160"/>
      <c r="U13" s="161"/>
      <c r="V13" s="159">
        <v>0</v>
      </c>
      <c r="W13" s="31"/>
      <c r="X13" s="40">
        <v>5</v>
      </c>
      <c r="Y13" s="33"/>
    </row>
    <row r="14" spans="1:28" ht="15" customHeight="1" x14ac:dyDescent="0.25">
      <c r="A14" s="18"/>
      <c r="B14" s="19">
        <v>11</v>
      </c>
      <c r="C14" s="20" t="s">
        <v>152</v>
      </c>
      <c r="D14" s="20" t="s">
        <v>44</v>
      </c>
      <c r="E14" s="20" t="s">
        <v>199</v>
      </c>
      <c r="F14" s="32"/>
      <c r="G14" s="22">
        <v>153</v>
      </c>
      <c r="H14" s="22">
        <v>35</v>
      </c>
      <c r="I14" s="22">
        <v>0</v>
      </c>
      <c r="J14" s="23">
        <v>0</v>
      </c>
      <c r="K14" s="24">
        <v>0</v>
      </c>
      <c r="L14" s="24" t="s">
        <v>200</v>
      </c>
      <c r="M14" s="25">
        <v>581</v>
      </c>
      <c r="N14" s="26">
        <v>44366</v>
      </c>
      <c r="O14" s="25">
        <v>581</v>
      </c>
      <c r="P14" s="24">
        <v>50</v>
      </c>
      <c r="Q14" s="24">
        <f t="shared" si="0"/>
        <v>55.000000000000007</v>
      </c>
      <c r="R14" s="24">
        <f t="shared" si="1"/>
        <v>526</v>
      </c>
      <c r="S14" s="27">
        <f t="shared" si="2"/>
        <v>21.916666666666668</v>
      </c>
      <c r="T14" s="160"/>
      <c r="U14" s="161"/>
      <c r="V14" s="159">
        <v>0</v>
      </c>
      <c r="W14" s="31"/>
      <c r="X14" s="40">
        <v>5</v>
      </c>
    </row>
    <row r="15" spans="1:28" ht="15" customHeight="1" x14ac:dyDescent="0.25">
      <c r="A15" s="18"/>
      <c r="B15" s="19">
        <v>12</v>
      </c>
    </row>
    <row r="16" spans="1:28" ht="15" customHeight="1" x14ac:dyDescent="0.25">
      <c r="A16" s="18"/>
      <c r="B16" s="37">
        <v>13</v>
      </c>
      <c r="AB16" s="33"/>
    </row>
    <row r="17" spans="1:28" ht="15" customHeight="1" x14ac:dyDescent="0.25">
      <c r="A17" s="18"/>
      <c r="B17" s="19">
        <v>14</v>
      </c>
      <c r="R17" s="58">
        <f>SUM(R4:R14)</f>
        <v>7314</v>
      </c>
      <c r="S17" s="58">
        <f>SUM(S4:S14)</f>
        <v>304.75</v>
      </c>
      <c r="V17" s="159">
        <v>0</v>
      </c>
      <c r="W17" s="31"/>
      <c r="X17" s="40">
        <v>5</v>
      </c>
    </row>
    <row r="18" spans="1:28" ht="15" customHeight="1" x14ac:dyDescent="0.25">
      <c r="A18" s="18"/>
      <c r="B18" s="19">
        <v>15</v>
      </c>
    </row>
    <row r="19" spans="1:28" ht="13.95" customHeight="1" x14ac:dyDescent="0.25">
      <c r="A19" s="18"/>
      <c r="B19" s="19">
        <v>16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AB19" s="33"/>
    </row>
    <row r="20" spans="1:28" s="33" customFormat="1" ht="15" customHeight="1" x14ac:dyDescent="0.25">
      <c r="A20" s="18"/>
      <c r="B20" s="19">
        <v>21</v>
      </c>
      <c r="AB20" s="1"/>
    </row>
    <row r="21" spans="1:28" s="33" customFormat="1" ht="15" customHeight="1" x14ac:dyDescent="0.25">
      <c r="A21" s="18"/>
      <c r="B21" s="19">
        <v>22</v>
      </c>
      <c r="M21" s="153"/>
      <c r="AB21" s="1"/>
    </row>
    <row r="22" spans="1:28" s="33" customFormat="1" ht="15" customHeight="1" x14ac:dyDescent="0.25">
      <c r="A22" s="18"/>
      <c r="B22" s="37">
        <v>23</v>
      </c>
      <c r="AB22" s="1"/>
    </row>
    <row r="23" spans="1:28" s="33" customFormat="1" ht="15" customHeight="1" x14ac:dyDescent="0.25">
      <c r="A23" s="18"/>
      <c r="B23" s="19">
        <v>24</v>
      </c>
      <c r="C23" s="20" t="s">
        <v>114</v>
      </c>
      <c r="D23" s="20" t="s">
        <v>40</v>
      </c>
      <c r="E23" s="20" t="e">
        <f>#REF!</f>
        <v>#REF!</v>
      </c>
      <c r="F23" s="32" t="e">
        <f>#REF!</f>
        <v>#REF!</v>
      </c>
      <c r="G23" s="22">
        <v>110</v>
      </c>
      <c r="H23" s="22">
        <v>29</v>
      </c>
      <c r="I23" s="22">
        <v>110</v>
      </c>
      <c r="J23" s="23" t="s">
        <v>191</v>
      </c>
      <c r="K23" s="24">
        <v>29</v>
      </c>
      <c r="L23" s="24" t="s">
        <v>189</v>
      </c>
      <c r="M23" s="25">
        <v>17</v>
      </c>
      <c r="N23" s="26">
        <v>44365</v>
      </c>
      <c r="O23" s="25" t="s">
        <v>240</v>
      </c>
      <c r="P23" s="24">
        <v>50</v>
      </c>
      <c r="Q23" s="24">
        <f t="shared" ref="Q23:Q26" si="3">(P23)*1.1</f>
        <v>55.000000000000007</v>
      </c>
      <c r="R23" s="24">
        <f t="shared" ref="R23:R26" si="4">M23-Q23</f>
        <v>-38.000000000000007</v>
      </c>
      <c r="S23" s="27">
        <f t="shared" ref="S23:S26" si="5">(M23-Q23)/24</f>
        <v>-1.5833333333333337</v>
      </c>
      <c r="T23" s="160"/>
      <c r="U23" s="161"/>
      <c r="V23" s="159">
        <v>0</v>
      </c>
      <c r="W23" s="31"/>
      <c r="X23" s="40">
        <v>5</v>
      </c>
      <c r="Y23" s="1"/>
      <c r="Z23" s="1"/>
      <c r="AB23" s="1"/>
    </row>
    <row r="24" spans="1:28" s="33" customFormat="1" ht="15" customHeight="1" x14ac:dyDescent="0.25">
      <c r="A24" s="18"/>
      <c r="B24" s="19">
        <v>25</v>
      </c>
      <c r="C24" s="20" t="s">
        <v>61</v>
      </c>
      <c r="D24" s="20" t="s">
        <v>38</v>
      </c>
      <c r="E24" s="20" t="s">
        <v>241</v>
      </c>
      <c r="F24" s="32"/>
      <c r="G24" s="22">
        <v>272</v>
      </c>
      <c r="H24" s="22">
        <v>134</v>
      </c>
      <c r="I24" s="22">
        <v>315</v>
      </c>
      <c r="J24" s="23" t="s">
        <v>185</v>
      </c>
      <c r="K24" s="24">
        <v>39</v>
      </c>
      <c r="L24" s="24" t="s">
        <v>189</v>
      </c>
      <c r="M24" s="25">
        <v>81</v>
      </c>
      <c r="N24" s="26">
        <v>44362</v>
      </c>
      <c r="O24" s="25">
        <v>0</v>
      </c>
      <c r="P24" s="24">
        <v>50</v>
      </c>
      <c r="Q24" s="24">
        <f t="shared" si="3"/>
        <v>55.000000000000007</v>
      </c>
      <c r="R24" s="24">
        <f t="shared" si="4"/>
        <v>25.999999999999993</v>
      </c>
      <c r="S24" s="27">
        <f t="shared" si="5"/>
        <v>1.083333333333333</v>
      </c>
      <c r="T24" s="160"/>
      <c r="U24" s="161"/>
      <c r="V24" s="159">
        <v>0</v>
      </c>
      <c r="W24" s="36">
        <v>2</v>
      </c>
      <c r="X24" s="22" t="s">
        <v>46</v>
      </c>
      <c r="Z24" s="1"/>
      <c r="AB24" s="4"/>
    </row>
    <row r="25" spans="1:28" ht="15" customHeight="1" x14ac:dyDescent="0.25">
      <c r="A25" s="18"/>
      <c r="B25" s="19">
        <v>26</v>
      </c>
      <c r="C25" s="20" t="s">
        <v>67</v>
      </c>
      <c r="D25" s="20" t="s">
        <v>38</v>
      </c>
      <c r="E25" s="20" t="e">
        <f>#REF!</f>
        <v>#REF!</v>
      </c>
      <c r="F25" s="32"/>
      <c r="G25" s="22">
        <v>436</v>
      </c>
      <c r="H25" s="22">
        <v>155</v>
      </c>
      <c r="I25" s="22">
        <v>180</v>
      </c>
      <c r="J25" s="23" t="s">
        <v>185</v>
      </c>
      <c r="K25" s="24">
        <v>77</v>
      </c>
      <c r="L25" s="24" t="s">
        <v>189</v>
      </c>
      <c r="M25" s="25">
        <v>82</v>
      </c>
      <c r="N25" s="26">
        <v>44371</v>
      </c>
      <c r="O25" s="25">
        <v>159</v>
      </c>
      <c r="P25" s="24">
        <v>50</v>
      </c>
      <c r="Q25" s="24">
        <f t="shared" si="3"/>
        <v>55.000000000000007</v>
      </c>
      <c r="R25" s="24">
        <f t="shared" si="4"/>
        <v>26.999999999999993</v>
      </c>
      <c r="S25" s="27">
        <f t="shared" si="5"/>
        <v>1.1249999999999998</v>
      </c>
      <c r="T25" s="160"/>
      <c r="U25" s="161"/>
      <c r="V25" s="156">
        <v>5</v>
      </c>
      <c r="W25" s="157"/>
      <c r="X25" s="125"/>
      <c r="Y25" s="33"/>
    </row>
    <row r="26" spans="1:28" ht="15" customHeight="1" x14ac:dyDescent="0.25">
      <c r="A26" s="18"/>
      <c r="B26" s="19">
        <v>27</v>
      </c>
      <c r="C26" s="20" t="s">
        <v>62</v>
      </c>
      <c r="D26" s="20" t="s">
        <v>36</v>
      </c>
      <c r="E26" s="20" t="s">
        <v>242</v>
      </c>
      <c r="F26" s="32"/>
      <c r="G26" s="22">
        <v>532</v>
      </c>
      <c r="H26" s="22">
        <v>74</v>
      </c>
      <c r="I26" s="22">
        <v>418</v>
      </c>
      <c r="J26" s="23" t="s">
        <v>185</v>
      </c>
      <c r="K26" s="24">
        <v>26</v>
      </c>
      <c r="L26" s="24" t="s">
        <v>186</v>
      </c>
      <c r="M26" s="25">
        <v>84</v>
      </c>
      <c r="N26" s="26">
        <v>44389</v>
      </c>
      <c r="O26" s="25">
        <v>1433</v>
      </c>
      <c r="P26" s="24">
        <v>50</v>
      </c>
      <c r="Q26" s="24">
        <f t="shared" si="3"/>
        <v>55.000000000000007</v>
      </c>
      <c r="R26" s="24">
        <f t="shared" si="4"/>
        <v>28.999999999999993</v>
      </c>
      <c r="S26" s="27">
        <f t="shared" si="5"/>
        <v>1.208333333333333</v>
      </c>
      <c r="T26" s="160"/>
      <c r="U26" s="161"/>
      <c r="V26" s="159">
        <v>3</v>
      </c>
      <c r="W26" s="36">
        <v>2</v>
      </c>
      <c r="X26" s="32"/>
    </row>
    <row r="27" spans="1:28" ht="15" customHeight="1" x14ac:dyDescent="0.25">
      <c r="A27" s="18"/>
      <c r="B27" s="37">
        <v>28</v>
      </c>
      <c r="C27" s="20" t="s">
        <v>85</v>
      </c>
      <c r="D27" s="20" t="s">
        <v>36</v>
      </c>
      <c r="E27" s="20" t="s">
        <v>243</v>
      </c>
      <c r="F27" s="32"/>
      <c r="G27" s="22">
        <v>181</v>
      </c>
      <c r="H27" s="22">
        <v>53</v>
      </c>
      <c r="I27" s="22">
        <v>114</v>
      </c>
      <c r="J27" s="23" t="s">
        <v>185</v>
      </c>
      <c r="K27" s="24">
        <v>28</v>
      </c>
      <c r="L27" s="24" t="s">
        <v>189</v>
      </c>
      <c r="M27" s="25">
        <v>94</v>
      </c>
      <c r="N27" s="26">
        <v>44366</v>
      </c>
      <c r="O27" s="25">
        <v>0</v>
      </c>
      <c r="P27" s="24">
        <v>50</v>
      </c>
      <c r="Q27" s="24">
        <f>(P27)*1.1</f>
        <v>55.000000000000007</v>
      </c>
      <c r="R27" s="24">
        <f>M27-Q27</f>
        <v>38.999999999999993</v>
      </c>
      <c r="S27" s="27">
        <f>(M27-Q27)/24</f>
        <v>1.6249999999999998</v>
      </c>
      <c r="T27" s="160"/>
      <c r="U27" s="161"/>
      <c r="V27" s="159">
        <v>0</v>
      </c>
      <c r="W27" s="31"/>
      <c r="X27" s="40">
        <v>5</v>
      </c>
    </row>
    <row r="28" spans="1:28" ht="15" customHeight="1" x14ac:dyDescent="0.25">
      <c r="A28" s="18"/>
      <c r="B28" s="19">
        <v>29</v>
      </c>
      <c r="C28" s="20" t="s">
        <v>89</v>
      </c>
      <c r="D28" s="20" t="s">
        <v>29</v>
      </c>
      <c r="E28" s="20" t="s">
        <v>244</v>
      </c>
      <c r="F28" s="32"/>
      <c r="G28" s="22">
        <v>340</v>
      </c>
      <c r="H28" s="22">
        <v>75</v>
      </c>
      <c r="I28" s="22">
        <v>116</v>
      </c>
      <c r="J28" s="23" t="s">
        <v>185</v>
      </c>
      <c r="K28" s="24">
        <v>50</v>
      </c>
      <c r="L28" s="24" t="s">
        <v>189</v>
      </c>
      <c r="M28" s="25">
        <v>144</v>
      </c>
      <c r="N28" s="26">
        <v>44370</v>
      </c>
      <c r="O28" s="25">
        <v>0</v>
      </c>
      <c r="P28" s="24">
        <v>50</v>
      </c>
      <c r="Q28" s="24">
        <f>(P28)*1.1</f>
        <v>55.000000000000007</v>
      </c>
      <c r="R28" s="24">
        <f>M28-Q28</f>
        <v>89</v>
      </c>
      <c r="S28" s="27">
        <f>(M28-Q28)/24</f>
        <v>3.7083333333333335</v>
      </c>
      <c r="T28" s="160"/>
      <c r="U28" s="161"/>
    </row>
    <row r="29" spans="1:28" ht="15" customHeight="1" x14ac:dyDescent="0.25">
      <c r="A29" s="18"/>
      <c r="B29" s="19">
        <v>30</v>
      </c>
      <c r="C29" s="20" t="s">
        <v>127</v>
      </c>
      <c r="D29" s="20" t="s">
        <v>32</v>
      </c>
      <c r="E29" s="20" t="e">
        <f>#REF!</f>
        <v>#REF!</v>
      </c>
      <c r="F29" s="32"/>
      <c r="G29" s="22">
        <v>197</v>
      </c>
      <c r="H29" s="22">
        <v>83</v>
      </c>
      <c r="I29" s="22">
        <v>186</v>
      </c>
      <c r="J29" s="23" t="s">
        <v>185</v>
      </c>
      <c r="K29" s="24">
        <v>42</v>
      </c>
      <c r="L29" s="24" t="s">
        <v>189</v>
      </c>
      <c r="M29" s="25">
        <v>113</v>
      </c>
      <c r="N29" s="26">
        <v>44375</v>
      </c>
      <c r="O29" s="25">
        <v>825</v>
      </c>
      <c r="P29" s="24">
        <v>50</v>
      </c>
      <c r="Q29" s="24">
        <f>(P29)*1.1</f>
        <v>55.000000000000007</v>
      </c>
      <c r="R29" s="24">
        <f>M29-Q29</f>
        <v>57.999999999999993</v>
      </c>
      <c r="S29" s="27">
        <f>(M29-Q29)/24</f>
        <v>2.4166666666666665</v>
      </c>
      <c r="T29" s="160"/>
      <c r="U29" s="161"/>
      <c r="V29" s="159">
        <v>5</v>
      </c>
      <c r="W29" s="31"/>
      <c r="X29" s="32"/>
    </row>
    <row r="30" spans="1:28" ht="15" customHeight="1" x14ac:dyDescent="0.25">
      <c r="A30" s="18"/>
      <c r="B30" s="19">
        <v>31</v>
      </c>
    </row>
    <row r="31" spans="1:28" ht="15" customHeight="1" x14ac:dyDescent="0.25">
      <c r="A31" s="18"/>
      <c r="B31" s="19">
        <v>32</v>
      </c>
    </row>
    <row r="32" spans="1:28" ht="15" customHeight="1" x14ac:dyDescent="0.25">
      <c r="A32" s="18"/>
      <c r="B32" s="37">
        <v>33</v>
      </c>
    </row>
    <row r="33" spans="1:29" ht="15" customHeight="1" x14ac:dyDescent="0.25">
      <c r="A33" s="18"/>
      <c r="B33" s="19">
        <v>34</v>
      </c>
    </row>
    <row r="34" spans="1:29" ht="15" customHeight="1" x14ac:dyDescent="0.25">
      <c r="A34" s="18"/>
      <c r="B34" s="19">
        <v>35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9" ht="15" customHeight="1" x14ac:dyDescent="0.25">
      <c r="A35" s="18"/>
      <c r="B35" s="19">
        <v>36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9" ht="15" customHeight="1" x14ac:dyDescent="0.25">
      <c r="A36" s="18"/>
      <c r="B36" s="19"/>
      <c r="C36" s="20"/>
      <c r="D36" s="20"/>
      <c r="E36" s="20"/>
      <c r="F36" s="32"/>
      <c r="G36" s="22"/>
      <c r="H36" s="22"/>
      <c r="I36" s="22"/>
      <c r="J36" s="23"/>
      <c r="K36" s="24"/>
      <c r="L36" s="24"/>
      <c r="M36" s="25"/>
      <c r="N36" s="26"/>
      <c r="O36" s="25"/>
      <c r="P36" s="24"/>
      <c r="Q36" s="24"/>
      <c r="R36" s="27"/>
      <c r="S36" s="43"/>
      <c r="T36" s="29"/>
      <c r="U36" s="34"/>
      <c r="V36" s="54"/>
      <c r="W36" s="31"/>
      <c r="X36" s="40"/>
    </row>
    <row r="37" spans="1:29" ht="15" customHeight="1" x14ac:dyDescent="0.25">
      <c r="A37" s="18"/>
      <c r="B37" s="19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9" ht="15" customHeight="1" x14ac:dyDescent="0.25">
      <c r="A38" s="18"/>
      <c r="B38" s="37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9" ht="15" customHeight="1" x14ac:dyDescent="0.25">
      <c r="A39" s="18"/>
      <c r="B39" s="19">
        <v>39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9" ht="15" customHeight="1" x14ac:dyDescent="0.25">
      <c r="A40" s="18"/>
      <c r="B40" s="19">
        <v>40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9" ht="15" customHeight="1" x14ac:dyDescent="0.25">
      <c r="A41" s="18"/>
      <c r="B41" s="19">
        <v>41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9" ht="15" customHeight="1" x14ac:dyDescent="0.25">
      <c r="A42" s="18"/>
      <c r="B42" s="19">
        <v>42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9" ht="15" customHeight="1" x14ac:dyDescent="0.25">
      <c r="A43" s="18"/>
      <c r="B43" s="37">
        <v>43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9" ht="15" customHeight="1" x14ac:dyDescent="0.25">
      <c r="A44" s="18"/>
      <c r="B44" s="19">
        <v>44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AA44" s="33"/>
      <c r="AB44" s="33"/>
      <c r="AC44" s="33"/>
    </row>
    <row r="45" spans="1:29" ht="15" customHeight="1" x14ac:dyDescent="0.25">
      <c r="A45" s="18"/>
      <c r="B45" s="19">
        <v>45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9" ht="15" customHeight="1" x14ac:dyDescent="0.25">
      <c r="A46" s="18"/>
      <c r="B46" s="19">
        <v>46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9" ht="15" customHeight="1" x14ac:dyDescent="0.25">
      <c r="A47" s="18"/>
      <c r="B47" s="19">
        <v>47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9" ht="15" customHeight="1" x14ac:dyDescent="0.25">
      <c r="A48" s="18"/>
      <c r="B48" s="37">
        <v>48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AA48" s="33"/>
    </row>
    <row r="49" spans="1:25" ht="15" customHeight="1" x14ac:dyDescent="0.25">
      <c r="A49" s="18"/>
      <c r="B49" s="19">
        <v>49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5" ht="15" customHeight="1" x14ac:dyDescent="0.25">
      <c r="A50" s="18"/>
      <c r="B50" s="19">
        <v>50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5" ht="15" customHeight="1" x14ac:dyDescent="0.25">
      <c r="A51" s="18"/>
      <c r="B51" s="19">
        <v>51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5" ht="15" customHeight="1" x14ac:dyDescent="0.25">
      <c r="A52" s="18"/>
      <c r="B52" s="19">
        <v>52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5" ht="15" customHeight="1" x14ac:dyDescent="0.25">
      <c r="A53" s="18"/>
      <c r="B53" s="37">
        <v>53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5" ht="15" customHeight="1" x14ac:dyDescent="0.25">
      <c r="A54" s="18"/>
      <c r="B54" s="19">
        <v>54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5" ht="15" customHeight="1" x14ac:dyDescent="0.25">
      <c r="A55" s="18"/>
      <c r="B55" s="19"/>
      <c r="C55" s="20"/>
      <c r="D55" s="20"/>
      <c r="E55" s="20"/>
      <c r="F55" s="32"/>
      <c r="G55" s="22"/>
      <c r="H55" s="22"/>
      <c r="I55" s="22"/>
      <c r="J55" s="23"/>
      <c r="K55" s="24"/>
      <c r="L55" s="24"/>
      <c r="M55" s="25"/>
      <c r="N55" s="26"/>
      <c r="O55" s="25"/>
      <c r="P55" s="24"/>
      <c r="Q55" s="24"/>
      <c r="R55" s="27"/>
      <c r="S55" s="28"/>
      <c r="T55" s="29"/>
      <c r="U55" s="34"/>
      <c r="V55" s="35"/>
      <c r="W55" s="31"/>
      <c r="X55" s="40"/>
    </row>
    <row r="56" spans="1:25" ht="15" customHeight="1" x14ac:dyDescent="0.25">
      <c r="A56" s="18"/>
      <c r="B56" s="19">
        <v>55</v>
      </c>
      <c r="C56" s="20" t="s">
        <v>28</v>
      </c>
      <c r="D56" s="20" t="s">
        <v>29</v>
      </c>
      <c r="E56" s="20" t="s">
        <v>245</v>
      </c>
      <c r="F56" s="21" t="s">
        <v>30</v>
      </c>
      <c r="G56" s="22">
        <v>226</v>
      </c>
      <c r="H56" s="22">
        <v>54</v>
      </c>
      <c r="I56" s="22">
        <v>258</v>
      </c>
      <c r="J56" s="23" t="s">
        <v>191</v>
      </c>
      <c r="K56" s="24">
        <v>37</v>
      </c>
      <c r="L56" s="24" t="s">
        <v>189</v>
      </c>
      <c r="M56" s="25">
        <v>57</v>
      </c>
      <c r="N56" s="26">
        <v>44377</v>
      </c>
      <c r="O56" s="25">
        <v>319</v>
      </c>
      <c r="P56" s="24">
        <v>50</v>
      </c>
      <c r="Q56" s="24" t="e">
        <f>(#REF!+P56)*1.1</f>
        <v>#REF!</v>
      </c>
      <c r="R56" s="27"/>
      <c r="S56" s="28"/>
      <c r="T56" s="29"/>
      <c r="U56" s="29"/>
      <c r="V56" s="30">
        <v>3</v>
      </c>
      <c r="W56" s="31"/>
      <c r="X56" s="32"/>
    </row>
    <row r="57" spans="1:25" ht="15" customHeight="1" x14ac:dyDescent="0.25">
      <c r="A57" s="51"/>
      <c r="B57" s="19">
        <v>56</v>
      </c>
      <c r="C57" s="38" t="s">
        <v>33</v>
      </c>
      <c r="D57" s="20" t="s">
        <v>32</v>
      </c>
      <c r="E57" s="20" t="s">
        <v>246</v>
      </c>
      <c r="F57" s="32"/>
      <c r="G57" s="22">
        <v>170</v>
      </c>
      <c r="H57" s="22">
        <v>43</v>
      </c>
      <c r="I57" s="22">
        <v>118</v>
      </c>
      <c r="J57" s="23" t="s">
        <v>191</v>
      </c>
      <c r="K57" s="24">
        <v>42</v>
      </c>
      <c r="L57" s="24" t="s">
        <v>189</v>
      </c>
      <c r="M57" s="25">
        <v>61</v>
      </c>
      <c r="N57" s="26">
        <v>44377</v>
      </c>
      <c r="O57" s="25">
        <v>170</v>
      </c>
      <c r="P57" s="24">
        <v>50</v>
      </c>
      <c r="Q57" s="24" t="e">
        <f>(#REF!+P57)*1.1</f>
        <v>#REF!</v>
      </c>
      <c r="R57" s="27"/>
      <c r="S57" s="28"/>
      <c r="T57" s="29"/>
      <c r="U57" s="34"/>
      <c r="V57" s="30">
        <v>3</v>
      </c>
      <c r="W57" s="31"/>
      <c r="X57" s="22"/>
    </row>
    <row r="58" spans="1:25" ht="15" customHeight="1" x14ac:dyDescent="0.25">
      <c r="A58" s="18"/>
      <c r="B58" s="19">
        <v>57</v>
      </c>
      <c r="C58" s="20" t="s">
        <v>43</v>
      </c>
      <c r="D58" s="20" t="s">
        <v>44</v>
      </c>
      <c r="E58" s="20" t="s">
        <v>206</v>
      </c>
      <c r="F58" s="32"/>
      <c r="G58" s="22">
        <v>192</v>
      </c>
      <c r="H58" s="22">
        <v>35</v>
      </c>
      <c r="I58" s="22">
        <v>154</v>
      </c>
      <c r="J58" s="23" t="s">
        <v>191</v>
      </c>
      <c r="K58" s="24">
        <v>25</v>
      </c>
      <c r="L58" s="24" t="s">
        <v>189</v>
      </c>
      <c r="M58" s="25">
        <v>106</v>
      </c>
      <c r="N58" s="26">
        <v>44377</v>
      </c>
      <c r="O58" s="25">
        <v>81</v>
      </c>
      <c r="P58" s="24">
        <v>50</v>
      </c>
      <c r="Q58" s="24" t="e">
        <f>(#REF!+P58)*1.1</f>
        <v>#REF!</v>
      </c>
      <c r="R58" s="27"/>
      <c r="S58" s="28"/>
      <c r="T58" s="29"/>
      <c r="U58" s="34"/>
      <c r="V58" s="30">
        <v>5</v>
      </c>
      <c r="W58" s="31"/>
      <c r="X58" s="32"/>
    </row>
    <row r="59" spans="1:25" ht="15" customHeight="1" x14ac:dyDescent="0.25">
      <c r="A59" s="18"/>
      <c r="B59" s="37">
        <v>58</v>
      </c>
      <c r="C59" s="20" t="s">
        <v>45</v>
      </c>
      <c r="D59" s="20" t="s">
        <v>32</v>
      </c>
      <c r="E59" s="20" t="s">
        <v>247</v>
      </c>
      <c r="F59" s="32"/>
      <c r="G59" s="22">
        <v>124</v>
      </c>
      <c r="H59" s="22">
        <v>39</v>
      </c>
      <c r="I59" s="22">
        <v>132</v>
      </c>
      <c r="J59" s="23" t="s">
        <v>185</v>
      </c>
      <c r="K59" s="24">
        <v>34</v>
      </c>
      <c r="L59" s="24" t="s">
        <v>189</v>
      </c>
      <c r="M59" s="25">
        <v>119</v>
      </c>
      <c r="N59" s="26">
        <v>44377</v>
      </c>
      <c r="O59" s="25">
        <v>197</v>
      </c>
      <c r="P59" s="24">
        <v>50</v>
      </c>
      <c r="Q59" s="24" t="e">
        <f>(#REF!+P59)*1.1</f>
        <v>#REF!</v>
      </c>
      <c r="R59" s="27"/>
      <c r="S59" s="43"/>
      <c r="T59" s="29"/>
      <c r="U59" s="34"/>
      <c r="V59" s="30">
        <v>5</v>
      </c>
      <c r="W59" s="31" t="s">
        <v>46</v>
      </c>
      <c r="X59" s="22"/>
    </row>
    <row r="60" spans="1:25" ht="15" customHeight="1" x14ac:dyDescent="0.25">
      <c r="A60" s="18"/>
      <c r="B60" s="19">
        <v>59</v>
      </c>
      <c r="C60" s="20" t="s">
        <v>52</v>
      </c>
      <c r="D60" s="20" t="s">
        <v>36</v>
      </c>
      <c r="E60" s="20" t="s">
        <v>248</v>
      </c>
      <c r="F60" s="32"/>
      <c r="G60" s="22">
        <v>245</v>
      </c>
      <c r="H60" s="22">
        <v>46</v>
      </c>
      <c r="I60" s="22">
        <v>217</v>
      </c>
      <c r="J60" s="23" t="s">
        <v>191</v>
      </c>
      <c r="K60" s="24">
        <v>37</v>
      </c>
      <c r="L60" s="24" t="s">
        <v>189</v>
      </c>
      <c r="M60" s="25">
        <v>120</v>
      </c>
      <c r="N60" s="26">
        <v>44377</v>
      </c>
      <c r="O60" s="25">
        <v>700</v>
      </c>
      <c r="P60" s="24">
        <v>50</v>
      </c>
      <c r="Q60" s="24" t="e">
        <f>(#REF!+P60)*1.1</f>
        <v>#REF!</v>
      </c>
      <c r="R60" s="27"/>
      <c r="S60" s="28"/>
      <c r="T60" s="29"/>
      <c r="U60" s="34"/>
      <c r="V60" s="30">
        <v>5</v>
      </c>
      <c r="W60" s="31"/>
      <c r="X60" s="22"/>
    </row>
    <row r="61" spans="1:25" ht="15" customHeight="1" x14ac:dyDescent="0.25">
      <c r="A61" s="18"/>
      <c r="B61" s="19">
        <v>60</v>
      </c>
      <c r="C61" s="20" t="s">
        <v>59</v>
      </c>
      <c r="D61" s="20" t="s">
        <v>29</v>
      </c>
      <c r="E61" s="20" t="s">
        <v>249</v>
      </c>
      <c r="F61" s="32"/>
      <c r="G61" s="22">
        <v>138</v>
      </c>
      <c r="H61" s="22">
        <v>48</v>
      </c>
      <c r="I61" s="22">
        <v>194</v>
      </c>
      <c r="J61" s="23" t="s">
        <v>191</v>
      </c>
      <c r="K61" s="24">
        <v>45</v>
      </c>
      <c r="L61" s="24" t="s">
        <v>189</v>
      </c>
      <c r="M61" s="25">
        <v>112</v>
      </c>
      <c r="N61" s="26">
        <v>44377</v>
      </c>
      <c r="O61" s="25">
        <v>61</v>
      </c>
      <c r="P61" s="24">
        <v>50</v>
      </c>
      <c r="Q61" s="24" t="e">
        <f>(#REF!+P61)*1.1</f>
        <v>#REF!</v>
      </c>
      <c r="R61" s="27"/>
      <c r="S61" s="28"/>
      <c r="T61" s="29"/>
      <c r="U61" s="34"/>
      <c r="V61" s="35">
        <v>3</v>
      </c>
      <c r="W61" s="36">
        <v>2</v>
      </c>
      <c r="X61" s="32"/>
    </row>
    <row r="62" spans="1:25" ht="15" customHeight="1" x14ac:dyDescent="0.25">
      <c r="A62" s="18"/>
      <c r="B62" s="19">
        <v>61</v>
      </c>
      <c r="C62" s="20" t="s">
        <v>71</v>
      </c>
      <c r="D62" s="20" t="s">
        <v>38</v>
      </c>
      <c r="E62" s="20" t="s">
        <v>250</v>
      </c>
      <c r="F62" s="32"/>
      <c r="G62" s="22">
        <v>217</v>
      </c>
      <c r="H62" s="22">
        <v>66</v>
      </c>
      <c r="I62" s="22">
        <v>207</v>
      </c>
      <c r="J62" s="23" t="s">
        <v>185</v>
      </c>
      <c r="K62" s="24">
        <v>46</v>
      </c>
      <c r="L62" s="24" t="s">
        <v>189</v>
      </c>
      <c r="M62" s="25">
        <v>66</v>
      </c>
      <c r="N62" s="26">
        <v>44377</v>
      </c>
      <c r="O62" s="25">
        <v>109</v>
      </c>
      <c r="P62" s="24">
        <v>50</v>
      </c>
      <c r="Q62" s="24" t="e">
        <f>(#REF!+P62)*1.1</f>
        <v>#REF!</v>
      </c>
      <c r="R62" s="27"/>
      <c r="S62" s="28"/>
      <c r="T62" s="29"/>
      <c r="U62" s="34"/>
      <c r="V62" s="30">
        <v>3</v>
      </c>
      <c r="W62" s="47">
        <v>2</v>
      </c>
      <c r="X62" s="22"/>
      <c r="Y62" s="33"/>
    </row>
    <row r="63" spans="1:25" ht="15" customHeight="1" x14ac:dyDescent="0.25">
      <c r="A63" s="18"/>
      <c r="B63" s="19">
        <v>62</v>
      </c>
      <c r="C63" s="20" t="s">
        <v>79</v>
      </c>
      <c r="D63" s="20" t="s">
        <v>36</v>
      </c>
      <c r="E63" s="20" t="s">
        <v>251</v>
      </c>
      <c r="F63" s="32"/>
      <c r="G63" s="22">
        <v>266</v>
      </c>
      <c r="H63" s="22">
        <v>96</v>
      </c>
      <c r="I63" s="22">
        <v>262</v>
      </c>
      <c r="J63" s="23" t="s">
        <v>191</v>
      </c>
      <c r="K63" s="24">
        <v>67</v>
      </c>
      <c r="L63" s="24" t="s">
        <v>189</v>
      </c>
      <c r="M63" s="25">
        <v>52</v>
      </c>
      <c r="N63" s="26">
        <v>44377</v>
      </c>
      <c r="O63" s="25">
        <v>43</v>
      </c>
      <c r="P63" s="24">
        <v>50</v>
      </c>
      <c r="Q63" s="24" t="e">
        <f>(#REF!+P63)*1.1</f>
        <v>#REF!</v>
      </c>
      <c r="R63" s="27"/>
      <c r="S63" s="28"/>
      <c r="T63" s="29"/>
      <c r="U63" s="34"/>
      <c r="V63" s="30">
        <v>5</v>
      </c>
      <c r="W63" s="31"/>
      <c r="X63" s="22"/>
      <c r="Y63" s="33"/>
    </row>
    <row r="64" spans="1:25" ht="15" customHeight="1" x14ac:dyDescent="0.25">
      <c r="A64" s="18"/>
      <c r="B64" s="37">
        <v>63</v>
      </c>
      <c r="C64" s="20" t="s">
        <v>81</v>
      </c>
      <c r="D64" s="20" t="s">
        <v>44</v>
      </c>
      <c r="E64" s="20" t="s">
        <v>252</v>
      </c>
      <c r="F64" s="32"/>
      <c r="G64" s="22">
        <v>127</v>
      </c>
      <c r="H64" s="22">
        <v>43</v>
      </c>
      <c r="I64" s="22">
        <v>80</v>
      </c>
      <c r="J64" s="23" t="s">
        <v>185</v>
      </c>
      <c r="K64" s="24">
        <v>40</v>
      </c>
      <c r="L64" s="24" t="s">
        <v>189</v>
      </c>
      <c r="M64" s="25">
        <v>127</v>
      </c>
      <c r="N64" s="26">
        <v>44377</v>
      </c>
      <c r="O64" s="25">
        <v>150</v>
      </c>
      <c r="P64" s="24">
        <v>50</v>
      </c>
      <c r="Q64" s="24" t="e">
        <f>(#REF!+P64)*1.1</f>
        <v>#REF!</v>
      </c>
      <c r="R64" s="27"/>
      <c r="S64" s="28"/>
      <c r="T64" s="29"/>
      <c r="U64" s="34"/>
      <c r="V64" s="30">
        <v>5</v>
      </c>
      <c r="W64" s="31" t="s">
        <v>46</v>
      </c>
      <c r="X64" s="32" t="s">
        <v>46</v>
      </c>
    </row>
    <row r="65" spans="1:27" ht="15" customHeight="1" x14ac:dyDescent="0.25">
      <c r="A65" s="18"/>
      <c r="B65" s="19">
        <v>64</v>
      </c>
      <c r="C65" s="20" t="s">
        <v>86</v>
      </c>
      <c r="D65" s="20" t="s">
        <v>29</v>
      </c>
      <c r="E65" s="20" t="s">
        <v>184</v>
      </c>
      <c r="F65" s="32"/>
      <c r="G65" s="22">
        <v>211</v>
      </c>
      <c r="H65" s="22">
        <v>79</v>
      </c>
      <c r="I65" s="22">
        <v>160</v>
      </c>
      <c r="J65" s="23" t="s">
        <v>185</v>
      </c>
      <c r="K65" s="24">
        <v>61</v>
      </c>
      <c r="L65" s="24" t="s">
        <v>189</v>
      </c>
      <c r="M65" s="25">
        <v>103</v>
      </c>
      <c r="N65" s="26">
        <v>44377</v>
      </c>
      <c r="O65" s="25">
        <v>0</v>
      </c>
      <c r="P65" s="24">
        <v>50</v>
      </c>
      <c r="Q65" s="24" t="e">
        <f>(#REF!+P65)*1.1</f>
        <v>#REF!</v>
      </c>
      <c r="R65" s="27"/>
      <c r="S65" s="28"/>
      <c r="T65" s="29"/>
      <c r="U65" s="34"/>
      <c r="V65" s="30">
        <v>5</v>
      </c>
      <c r="W65" s="31"/>
      <c r="X65" s="22" t="s">
        <v>46</v>
      </c>
    </row>
    <row r="66" spans="1:27" ht="15" customHeight="1" x14ac:dyDescent="0.25">
      <c r="A66" s="18"/>
      <c r="B66" s="19">
        <v>65</v>
      </c>
      <c r="C66" s="20" t="s">
        <v>90</v>
      </c>
      <c r="D66" s="20" t="s">
        <v>36</v>
      </c>
      <c r="E66" s="20" t="s">
        <v>253</v>
      </c>
      <c r="F66" s="32"/>
      <c r="G66" s="22">
        <v>225</v>
      </c>
      <c r="H66" s="22">
        <v>40</v>
      </c>
      <c r="I66" s="22">
        <v>151</v>
      </c>
      <c r="J66" s="23" t="s">
        <v>191</v>
      </c>
      <c r="K66" s="24">
        <v>27</v>
      </c>
      <c r="L66" s="24" t="s">
        <v>189</v>
      </c>
      <c r="M66" s="25">
        <v>90</v>
      </c>
      <c r="N66" s="26">
        <v>44377</v>
      </c>
      <c r="O66" s="25">
        <v>150</v>
      </c>
      <c r="P66" s="24">
        <v>50</v>
      </c>
      <c r="Q66" s="24" t="e">
        <f>(#REF!+P66)*1.1</f>
        <v>#REF!</v>
      </c>
      <c r="R66" s="27"/>
      <c r="S66" s="28"/>
      <c r="T66" s="29"/>
      <c r="U66" s="34"/>
      <c r="V66" s="35">
        <v>3</v>
      </c>
      <c r="W66" s="47">
        <v>2</v>
      </c>
      <c r="X66" s="32"/>
      <c r="Y66" s="33"/>
    </row>
    <row r="67" spans="1:27" ht="15" customHeight="1" x14ac:dyDescent="0.25">
      <c r="A67" s="18"/>
      <c r="B67" s="19">
        <v>66</v>
      </c>
      <c r="C67" s="20" t="s">
        <v>92</v>
      </c>
      <c r="D67" s="20" t="s">
        <v>40</v>
      </c>
      <c r="E67" s="20" t="s">
        <v>254</v>
      </c>
      <c r="F67" s="32"/>
      <c r="G67" s="22">
        <v>111</v>
      </c>
      <c r="H67" s="22">
        <v>19</v>
      </c>
      <c r="I67" s="22">
        <v>71</v>
      </c>
      <c r="J67" s="23" t="s">
        <v>191</v>
      </c>
      <c r="K67" s="24">
        <v>17</v>
      </c>
      <c r="L67" s="24" t="s">
        <v>189</v>
      </c>
      <c r="M67" s="25">
        <v>169</v>
      </c>
      <c r="N67" s="26">
        <v>44377</v>
      </c>
      <c r="O67" s="25">
        <v>110</v>
      </c>
      <c r="P67" s="24">
        <v>50</v>
      </c>
      <c r="Q67" s="24" t="e">
        <f>(#REF!+P67)*1.1</f>
        <v>#REF!</v>
      </c>
      <c r="R67" s="27"/>
      <c r="S67" s="28"/>
      <c r="T67" s="29"/>
      <c r="U67" s="34"/>
      <c r="V67" s="35">
        <v>0</v>
      </c>
      <c r="W67" s="47">
        <v>5</v>
      </c>
      <c r="X67" s="22"/>
    </row>
    <row r="68" spans="1:27" ht="15" customHeight="1" x14ac:dyDescent="0.25">
      <c r="A68" s="18"/>
      <c r="B68" s="19">
        <v>67</v>
      </c>
      <c r="C68" s="20" t="s">
        <v>94</v>
      </c>
      <c r="D68" s="20" t="s">
        <v>44</v>
      </c>
      <c r="E68" s="20" t="s">
        <v>255</v>
      </c>
      <c r="F68" s="32"/>
      <c r="G68" s="22">
        <v>431</v>
      </c>
      <c r="H68" s="22">
        <v>147</v>
      </c>
      <c r="I68" s="22">
        <v>355</v>
      </c>
      <c r="J68" s="23" t="s">
        <v>185</v>
      </c>
      <c r="K68" s="24">
        <v>5</v>
      </c>
      <c r="L68" s="24" t="s">
        <v>186</v>
      </c>
      <c r="M68" s="25">
        <v>104</v>
      </c>
      <c r="N68" s="26">
        <v>44377</v>
      </c>
      <c r="O68" s="25">
        <v>714</v>
      </c>
      <c r="P68" s="24">
        <v>50</v>
      </c>
      <c r="Q68" s="24" t="e">
        <f>(#REF!+P68)*1.1</f>
        <v>#REF!</v>
      </c>
      <c r="R68" s="27"/>
      <c r="S68" s="28"/>
      <c r="T68" s="29"/>
      <c r="U68" s="34"/>
      <c r="V68" s="35">
        <v>0</v>
      </c>
      <c r="W68" s="47">
        <v>3</v>
      </c>
      <c r="X68" s="32"/>
      <c r="AA68" s="4"/>
    </row>
    <row r="69" spans="1:27" ht="15" customHeight="1" x14ac:dyDescent="0.25">
      <c r="A69" s="18"/>
      <c r="B69" s="37">
        <v>68</v>
      </c>
      <c r="C69" s="20" t="s">
        <v>98</v>
      </c>
      <c r="D69" s="20" t="s">
        <v>29</v>
      </c>
      <c r="E69" s="20" t="s">
        <v>256</v>
      </c>
      <c r="F69" s="32"/>
      <c r="G69" s="22">
        <v>300</v>
      </c>
      <c r="H69" s="22">
        <v>80</v>
      </c>
      <c r="I69" s="22">
        <v>148</v>
      </c>
      <c r="J69" s="23" t="s">
        <v>185</v>
      </c>
      <c r="K69" s="24">
        <v>43</v>
      </c>
      <c r="L69" s="24" t="s">
        <v>189</v>
      </c>
      <c r="M69" s="25">
        <v>36</v>
      </c>
      <c r="N69" s="26">
        <v>44377</v>
      </c>
      <c r="O69" s="25">
        <v>0</v>
      </c>
      <c r="P69" s="24">
        <v>50</v>
      </c>
      <c r="Q69" s="24" t="e">
        <f>(#REF!+P69)*1.1</f>
        <v>#REF!</v>
      </c>
      <c r="R69" s="27"/>
      <c r="S69" s="28"/>
      <c r="T69" s="29"/>
      <c r="U69" s="34"/>
      <c r="V69" s="35">
        <v>5</v>
      </c>
      <c r="W69" s="31"/>
      <c r="X69" s="22"/>
    </row>
    <row r="70" spans="1:27" ht="15" customHeight="1" x14ac:dyDescent="0.25">
      <c r="A70" s="18"/>
      <c r="B70" s="19">
        <v>69</v>
      </c>
      <c r="C70" s="20" t="s">
        <v>99</v>
      </c>
      <c r="D70" s="20" t="s">
        <v>36</v>
      </c>
      <c r="E70" s="20" t="s">
        <v>257</v>
      </c>
      <c r="F70" s="32"/>
      <c r="G70" s="22">
        <v>301</v>
      </c>
      <c r="H70" s="22">
        <v>79</v>
      </c>
      <c r="I70" s="22">
        <v>277</v>
      </c>
      <c r="J70" s="23" t="s">
        <v>191</v>
      </c>
      <c r="K70" s="24">
        <v>69</v>
      </c>
      <c r="L70" s="24" t="s">
        <v>189</v>
      </c>
      <c r="M70" s="25">
        <v>33</v>
      </c>
      <c r="N70" s="26">
        <v>44377</v>
      </c>
      <c r="O70" s="25">
        <v>172</v>
      </c>
      <c r="P70" s="24">
        <v>50</v>
      </c>
      <c r="Q70" s="24" t="e">
        <f>(#REF!+P70)*1.1</f>
        <v>#REF!</v>
      </c>
      <c r="R70" s="27"/>
      <c r="S70" s="28"/>
      <c r="T70" s="29"/>
      <c r="U70" s="34"/>
      <c r="V70" s="35">
        <v>3</v>
      </c>
      <c r="W70" s="47">
        <v>2</v>
      </c>
      <c r="X70" s="22"/>
    </row>
    <row r="71" spans="1:27" ht="15" customHeight="1" x14ac:dyDescent="0.25">
      <c r="A71" s="18"/>
      <c r="B71" s="19">
        <v>70</v>
      </c>
      <c r="C71" s="20" t="s">
        <v>102</v>
      </c>
      <c r="D71" s="20" t="s">
        <v>29</v>
      </c>
      <c r="E71" s="20" t="s">
        <v>258</v>
      </c>
      <c r="F71" s="32"/>
      <c r="G71" s="22">
        <v>128</v>
      </c>
      <c r="H71" s="22">
        <v>31</v>
      </c>
      <c r="I71" s="22">
        <v>64</v>
      </c>
      <c r="J71" s="23" t="s">
        <v>185</v>
      </c>
      <c r="K71" s="24">
        <v>20</v>
      </c>
      <c r="L71" s="24" t="s">
        <v>189</v>
      </c>
      <c r="M71" s="25">
        <v>98</v>
      </c>
      <c r="N71" s="26">
        <v>44377</v>
      </c>
      <c r="O71" s="25">
        <v>0</v>
      </c>
      <c r="P71" s="24">
        <v>50</v>
      </c>
      <c r="Q71" s="24" t="e">
        <f>(#REF!+P71)*1.1</f>
        <v>#REF!</v>
      </c>
      <c r="R71" s="27"/>
      <c r="S71" s="28"/>
      <c r="T71" s="29"/>
      <c r="U71" s="34"/>
      <c r="V71" s="35">
        <v>5</v>
      </c>
      <c r="W71" s="36"/>
      <c r="X71" s="32"/>
    </row>
    <row r="72" spans="1:27" ht="15" customHeight="1" x14ac:dyDescent="0.25">
      <c r="A72" s="18"/>
      <c r="B72" s="19">
        <v>71</v>
      </c>
      <c r="C72" s="20" t="s">
        <v>105</v>
      </c>
      <c r="D72" s="20" t="s">
        <v>38</v>
      </c>
      <c r="E72" s="20" t="s">
        <v>259</v>
      </c>
      <c r="F72" s="32"/>
      <c r="G72" s="22">
        <v>144</v>
      </c>
      <c r="H72" s="22">
        <v>31</v>
      </c>
      <c r="I72" s="22">
        <v>127</v>
      </c>
      <c r="J72" s="23" t="s">
        <v>185</v>
      </c>
      <c r="K72" s="24">
        <v>27</v>
      </c>
      <c r="L72" s="24" t="s">
        <v>189</v>
      </c>
      <c r="M72" s="25">
        <v>192</v>
      </c>
      <c r="N72" s="26">
        <v>44377</v>
      </c>
      <c r="O72" s="25">
        <v>350</v>
      </c>
      <c r="P72" s="24">
        <v>50</v>
      </c>
      <c r="Q72" s="24" t="e">
        <f>(#REF!+P72)*1.1</f>
        <v>#REF!</v>
      </c>
      <c r="R72" s="27"/>
      <c r="S72" s="28"/>
      <c r="T72" s="29"/>
      <c r="U72" s="34"/>
      <c r="V72" s="35">
        <v>5</v>
      </c>
      <c r="W72" s="47">
        <v>3</v>
      </c>
      <c r="X72" s="32"/>
    </row>
    <row r="73" spans="1:27" ht="15" customHeight="1" x14ac:dyDescent="0.25">
      <c r="A73" s="18"/>
      <c r="B73" s="19">
        <v>72</v>
      </c>
      <c r="C73" s="20" t="s">
        <v>108</v>
      </c>
      <c r="D73" s="20" t="s">
        <v>44</v>
      </c>
      <c r="E73" s="20" t="s">
        <v>260</v>
      </c>
      <c r="F73" s="32"/>
      <c r="G73" s="22">
        <v>343</v>
      </c>
      <c r="H73" s="22">
        <v>105</v>
      </c>
      <c r="I73" s="22">
        <v>263</v>
      </c>
      <c r="J73" s="23" t="s">
        <v>185</v>
      </c>
      <c r="K73" s="24">
        <v>81</v>
      </c>
      <c r="L73" s="24" t="s">
        <v>186</v>
      </c>
      <c r="M73" s="25">
        <v>120</v>
      </c>
      <c r="N73" s="26">
        <v>44377</v>
      </c>
      <c r="O73" s="25">
        <v>538</v>
      </c>
      <c r="P73" s="24">
        <v>50</v>
      </c>
      <c r="Q73" s="24" t="e">
        <f>(#REF!+P73)*1.1</f>
        <v>#REF!</v>
      </c>
      <c r="R73" s="27"/>
      <c r="S73" s="28"/>
      <c r="T73" s="29"/>
      <c r="U73" s="34"/>
      <c r="V73" s="35">
        <v>5</v>
      </c>
      <c r="W73" s="31" t="s">
        <v>46</v>
      </c>
      <c r="X73" s="22"/>
    </row>
    <row r="74" spans="1:27" ht="15" customHeight="1" x14ac:dyDescent="0.25">
      <c r="A74" s="18"/>
      <c r="B74" s="37">
        <v>73</v>
      </c>
      <c r="C74" s="20" t="s">
        <v>110</v>
      </c>
      <c r="D74" s="20" t="s">
        <v>36</v>
      </c>
      <c r="E74" s="20" t="s">
        <v>225</v>
      </c>
      <c r="F74" s="32"/>
      <c r="G74" s="22">
        <v>157</v>
      </c>
      <c r="H74" s="22">
        <v>75</v>
      </c>
      <c r="I74" s="22">
        <v>72</v>
      </c>
      <c r="J74" s="23" t="s">
        <v>185</v>
      </c>
      <c r="K74" s="24">
        <v>30</v>
      </c>
      <c r="L74" s="24" t="s">
        <v>189</v>
      </c>
      <c r="M74" s="25">
        <v>230</v>
      </c>
      <c r="N74" s="26">
        <v>44377</v>
      </c>
      <c r="O74" s="25">
        <v>37</v>
      </c>
      <c r="P74" s="24">
        <v>50</v>
      </c>
      <c r="Q74" s="24" t="e">
        <f>(#REF!+P74)*1.1</f>
        <v>#REF!</v>
      </c>
      <c r="R74" s="27"/>
      <c r="S74" s="28"/>
      <c r="T74" s="29"/>
      <c r="U74" s="34"/>
      <c r="V74" s="35">
        <v>5</v>
      </c>
      <c r="W74" s="36">
        <v>5</v>
      </c>
      <c r="X74" s="32"/>
    </row>
    <row r="75" spans="1:27" ht="15" customHeight="1" x14ac:dyDescent="0.25">
      <c r="A75" s="18"/>
      <c r="B75" s="19">
        <v>74</v>
      </c>
      <c r="C75" s="20" t="s">
        <v>113</v>
      </c>
      <c r="D75" s="20" t="s">
        <v>36</v>
      </c>
      <c r="E75" s="20" t="s">
        <v>261</v>
      </c>
      <c r="F75" s="32"/>
      <c r="G75" s="22">
        <v>220</v>
      </c>
      <c r="H75" s="22">
        <v>62</v>
      </c>
      <c r="I75" s="22">
        <v>170</v>
      </c>
      <c r="J75" s="23" t="s">
        <v>191</v>
      </c>
      <c r="K75" s="24">
        <v>52</v>
      </c>
      <c r="L75" s="24" t="s">
        <v>189</v>
      </c>
      <c r="M75" s="25">
        <v>102</v>
      </c>
      <c r="N75" s="26">
        <v>44377</v>
      </c>
      <c r="O75" s="25">
        <v>108</v>
      </c>
      <c r="P75" s="24">
        <v>50</v>
      </c>
      <c r="Q75" s="24" t="e">
        <f>(#REF!+P75)*1.1</f>
        <v>#REF!</v>
      </c>
      <c r="R75" s="27"/>
      <c r="S75" s="28"/>
      <c r="T75" s="29"/>
      <c r="U75" s="34"/>
      <c r="V75" s="35">
        <v>5</v>
      </c>
      <c r="W75" s="31"/>
      <c r="X75" s="22"/>
    </row>
    <row r="76" spans="1:27" ht="15" customHeight="1" x14ac:dyDescent="0.25">
      <c r="A76" s="18"/>
      <c r="B76" s="19">
        <v>75</v>
      </c>
      <c r="C76" s="20" t="s">
        <v>115</v>
      </c>
      <c r="D76" s="20" t="s">
        <v>44</v>
      </c>
      <c r="E76" s="20" t="s">
        <v>262</v>
      </c>
      <c r="F76" s="32" t="e">
        <f>#REF!</f>
        <v>#REF!</v>
      </c>
      <c r="G76" s="22">
        <v>305</v>
      </c>
      <c r="H76" s="22">
        <v>36</v>
      </c>
      <c r="I76" s="22">
        <v>41</v>
      </c>
      <c r="J76" s="23" t="s">
        <v>185</v>
      </c>
      <c r="K76" s="24">
        <v>11</v>
      </c>
      <c r="L76" s="24" t="s">
        <v>186</v>
      </c>
      <c r="M76" s="25">
        <v>114</v>
      </c>
      <c r="N76" s="26">
        <v>44377</v>
      </c>
      <c r="O76" s="25">
        <v>0</v>
      </c>
      <c r="P76" s="24">
        <v>50</v>
      </c>
      <c r="Q76" s="24" t="e">
        <f>(#REF!+P76)*1.1</f>
        <v>#REF!</v>
      </c>
      <c r="R76" s="27"/>
      <c r="S76" s="28"/>
      <c r="T76" s="29"/>
      <c r="U76" s="34"/>
      <c r="V76" s="35">
        <v>5</v>
      </c>
      <c r="W76" s="31"/>
      <c r="X76" s="22"/>
    </row>
    <row r="77" spans="1:27" ht="15" customHeight="1" x14ac:dyDescent="0.25">
      <c r="A77" s="18"/>
      <c r="B77" s="19">
        <v>76</v>
      </c>
      <c r="C77" s="20" t="s">
        <v>117</v>
      </c>
      <c r="D77" s="20" t="s">
        <v>38</v>
      </c>
      <c r="E77" s="20" t="s">
        <v>263</v>
      </c>
      <c r="F77" s="32" t="e">
        <f>#REF!</f>
        <v>#REF!</v>
      </c>
      <c r="G77" s="22">
        <v>237</v>
      </c>
      <c r="H77" s="22">
        <v>73</v>
      </c>
      <c r="I77" s="22">
        <v>131</v>
      </c>
      <c r="J77" s="23" t="s">
        <v>185</v>
      </c>
      <c r="K77" s="24">
        <v>29</v>
      </c>
      <c r="L77" s="24" t="s">
        <v>189</v>
      </c>
      <c r="M77" s="25">
        <v>97</v>
      </c>
      <c r="N77" s="26">
        <v>44377</v>
      </c>
      <c r="O77" s="25">
        <v>0</v>
      </c>
      <c r="P77" s="24">
        <v>50</v>
      </c>
      <c r="Q77" s="24" t="e">
        <f>(#REF!+P77)*1.1</f>
        <v>#REF!</v>
      </c>
      <c r="R77" s="27"/>
      <c r="S77" s="28"/>
      <c r="T77" s="29"/>
      <c r="U77" s="34"/>
      <c r="V77" s="35">
        <v>5</v>
      </c>
      <c r="W77" s="31"/>
      <c r="X77" s="22"/>
    </row>
    <row r="78" spans="1:27" ht="15" customHeight="1" x14ac:dyDescent="0.25">
      <c r="A78" s="18"/>
      <c r="B78" s="19">
        <v>77</v>
      </c>
      <c r="C78" s="20" t="s">
        <v>118</v>
      </c>
      <c r="D78" s="20" t="s">
        <v>38</v>
      </c>
      <c r="E78" s="20" t="s">
        <v>264</v>
      </c>
      <c r="F78" s="32" t="e">
        <f>#REF!</f>
        <v>#REF!</v>
      </c>
      <c r="G78" s="22">
        <v>338</v>
      </c>
      <c r="H78" s="22">
        <v>48</v>
      </c>
      <c r="I78" s="22">
        <v>238</v>
      </c>
      <c r="J78" s="23" t="s">
        <v>191</v>
      </c>
      <c r="K78" s="24">
        <v>19</v>
      </c>
      <c r="L78" s="24" t="s">
        <v>189</v>
      </c>
      <c r="M78" s="25">
        <v>120</v>
      </c>
      <c r="N78" s="26">
        <v>44377</v>
      </c>
      <c r="O78" s="25">
        <v>268</v>
      </c>
      <c r="P78" s="24">
        <v>50</v>
      </c>
      <c r="Q78" s="24" t="e">
        <f>(#REF!+P78)*1.1</f>
        <v>#REF!</v>
      </c>
      <c r="R78" s="27"/>
      <c r="S78" s="28"/>
      <c r="T78" s="29"/>
      <c r="U78" s="34"/>
      <c r="V78" s="35">
        <v>5</v>
      </c>
      <c r="W78" s="36">
        <v>5</v>
      </c>
      <c r="X78" s="22"/>
    </row>
    <row r="79" spans="1:27" ht="15" customHeight="1" x14ac:dyDescent="0.25">
      <c r="A79" s="18"/>
      <c r="B79" s="37">
        <v>78</v>
      </c>
      <c r="C79" s="20" t="s">
        <v>119</v>
      </c>
      <c r="D79" s="20" t="s">
        <v>36</v>
      </c>
      <c r="E79" s="20" t="s">
        <v>265</v>
      </c>
      <c r="F79" s="32" t="e">
        <f>#REF!</f>
        <v>#REF!</v>
      </c>
      <c r="G79" s="22">
        <v>273</v>
      </c>
      <c r="H79" s="22">
        <v>84</v>
      </c>
      <c r="I79" s="22">
        <v>234</v>
      </c>
      <c r="J79" s="23" t="s">
        <v>191</v>
      </c>
      <c r="K79" s="24">
        <v>73</v>
      </c>
      <c r="L79" s="24" t="s">
        <v>189</v>
      </c>
      <c r="M79" s="25">
        <v>95</v>
      </c>
      <c r="N79" s="26">
        <v>44377</v>
      </c>
      <c r="O79" s="25">
        <v>314</v>
      </c>
      <c r="P79" s="24">
        <v>50</v>
      </c>
      <c r="Q79" s="24" t="e">
        <f>(#REF!+P79)*1.1</f>
        <v>#REF!</v>
      </c>
      <c r="R79" s="27"/>
      <c r="S79" s="28"/>
      <c r="T79" s="29"/>
      <c r="U79" s="34"/>
      <c r="V79" s="35">
        <v>5</v>
      </c>
      <c r="W79" s="31"/>
      <c r="X79" s="32"/>
    </row>
    <row r="80" spans="1:27" ht="15" customHeight="1" x14ac:dyDescent="0.25">
      <c r="A80" s="18"/>
      <c r="B80" s="19">
        <v>79</v>
      </c>
      <c r="C80" s="20" t="s">
        <v>121</v>
      </c>
      <c r="D80" s="20" t="s">
        <v>44</v>
      </c>
      <c r="E80" s="20" t="s">
        <v>266</v>
      </c>
      <c r="F80" s="32"/>
      <c r="G80" s="22">
        <v>150</v>
      </c>
      <c r="H80" s="22">
        <v>49</v>
      </c>
      <c r="I80" s="22">
        <v>128</v>
      </c>
      <c r="J80" s="23" t="s">
        <v>185</v>
      </c>
      <c r="K80" s="24">
        <v>44</v>
      </c>
      <c r="L80" s="24" t="s">
        <v>189</v>
      </c>
      <c r="M80" s="25">
        <v>83</v>
      </c>
      <c r="N80" s="26">
        <v>44377</v>
      </c>
      <c r="O80" s="25">
        <v>295</v>
      </c>
      <c r="P80" s="24">
        <v>50</v>
      </c>
      <c r="Q80" s="24" t="e">
        <f>(#REF!+P80)*1.1</f>
        <v>#REF!</v>
      </c>
      <c r="R80" s="27"/>
      <c r="S80" s="28"/>
      <c r="T80" s="29"/>
      <c r="U80" s="34"/>
      <c r="V80" s="35">
        <v>5</v>
      </c>
      <c r="W80" s="31"/>
      <c r="X80" s="32"/>
    </row>
    <row r="81" spans="1:26" ht="15" customHeight="1" x14ac:dyDescent="0.25">
      <c r="A81" s="18"/>
      <c r="B81" s="19">
        <v>80</v>
      </c>
      <c r="C81" s="20" t="s">
        <v>129</v>
      </c>
      <c r="D81" s="20" t="s">
        <v>44</v>
      </c>
      <c r="E81" s="20">
        <v>0</v>
      </c>
      <c r="F81" s="32"/>
      <c r="G81" s="22">
        <v>264</v>
      </c>
      <c r="H81" s="22">
        <v>51</v>
      </c>
      <c r="I81" s="22">
        <v>211</v>
      </c>
      <c r="J81" s="23" t="s">
        <v>185</v>
      </c>
      <c r="K81" s="24">
        <v>41</v>
      </c>
      <c r="L81" s="24" t="s">
        <v>189</v>
      </c>
      <c r="M81" s="25">
        <v>78</v>
      </c>
      <c r="N81" s="26">
        <v>44377</v>
      </c>
      <c r="O81" s="25">
        <v>235</v>
      </c>
      <c r="P81" s="24">
        <v>50</v>
      </c>
      <c r="Q81" s="24" t="e">
        <f>(#REF!+P81)*1.1</f>
        <v>#REF!</v>
      </c>
      <c r="R81" s="27"/>
      <c r="S81" s="28"/>
      <c r="T81" s="29"/>
      <c r="U81" s="34"/>
      <c r="V81" s="35">
        <v>5</v>
      </c>
      <c r="W81" s="31"/>
      <c r="X81" s="22"/>
    </row>
    <row r="82" spans="1:26" ht="15" customHeight="1" x14ac:dyDescent="0.25">
      <c r="A82" s="18"/>
      <c r="B82" s="19">
        <v>81</v>
      </c>
      <c r="C82" s="20" t="s">
        <v>132</v>
      </c>
      <c r="D82" s="20" t="s">
        <v>29</v>
      </c>
      <c r="E82" s="20" t="s">
        <v>204</v>
      </c>
      <c r="F82" s="32"/>
      <c r="G82" s="22">
        <v>555</v>
      </c>
      <c r="H82" s="22">
        <v>197</v>
      </c>
      <c r="I82" s="22">
        <v>446</v>
      </c>
      <c r="J82" s="23" t="s">
        <v>185</v>
      </c>
      <c r="K82" s="24">
        <v>38</v>
      </c>
      <c r="L82" s="24" t="s">
        <v>186</v>
      </c>
      <c r="M82" s="25">
        <v>42</v>
      </c>
      <c r="N82" s="26">
        <v>44377</v>
      </c>
      <c r="O82" s="25">
        <v>550</v>
      </c>
      <c r="P82" s="24">
        <v>50</v>
      </c>
      <c r="Q82" s="24" t="e">
        <f>(#REF!+P82)*1.1</f>
        <v>#REF!</v>
      </c>
      <c r="R82" s="27"/>
      <c r="S82" s="28"/>
      <c r="T82" s="29"/>
      <c r="U82" s="34"/>
      <c r="V82" s="35">
        <v>5</v>
      </c>
      <c r="W82" s="31"/>
      <c r="X82" s="32"/>
    </row>
    <row r="83" spans="1:26" ht="15" customHeight="1" x14ac:dyDescent="0.25">
      <c r="A83" s="18"/>
      <c r="B83" s="19">
        <v>82</v>
      </c>
      <c r="C83" s="20" t="s">
        <v>138</v>
      </c>
      <c r="D83" s="20" t="s">
        <v>29</v>
      </c>
      <c r="E83" s="20" t="s">
        <v>267</v>
      </c>
      <c r="F83" s="32"/>
      <c r="G83" s="22">
        <v>250</v>
      </c>
      <c r="H83" s="22">
        <v>65</v>
      </c>
      <c r="I83" s="22">
        <v>126</v>
      </c>
      <c r="J83" s="23" t="s">
        <v>185</v>
      </c>
      <c r="K83" s="24">
        <v>106</v>
      </c>
      <c r="L83" s="24" t="s">
        <v>186</v>
      </c>
      <c r="M83" s="25">
        <v>254</v>
      </c>
      <c r="N83" s="26">
        <v>44377</v>
      </c>
      <c r="O83" s="25">
        <v>386</v>
      </c>
      <c r="P83" s="24">
        <v>50</v>
      </c>
      <c r="Q83" s="24" t="e">
        <f>(#REF!+P83)*1.1</f>
        <v>#REF!</v>
      </c>
      <c r="R83" s="27"/>
      <c r="S83" s="28"/>
      <c r="T83" s="29"/>
      <c r="U83" s="34"/>
      <c r="V83" s="35">
        <v>5</v>
      </c>
      <c r="W83" s="36">
        <v>5</v>
      </c>
      <c r="X83" s="32"/>
    </row>
    <row r="84" spans="1:26" ht="15" customHeight="1" x14ac:dyDescent="0.25">
      <c r="A84" s="51"/>
      <c r="B84" s="37">
        <v>83</v>
      </c>
      <c r="C84" s="48" t="s">
        <v>140</v>
      </c>
      <c r="D84" s="20" t="s">
        <v>38</v>
      </c>
      <c r="E84" s="20" t="s">
        <v>268</v>
      </c>
      <c r="F84" s="32"/>
      <c r="G84" s="22">
        <v>520</v>
      </c>
      <c r="H84" s="22">
        <v>98</v>
      </c>
      <c r="I84" s="22">
        <v>230</v>
      </c>
      <c r="J84" s="23" t="s">
        <v>185</v>
      </c>
      <c r="K84" s="24">
        <v>55</v>
      </c>
      <c r="L84" s="24" t="s">
        <v>189</v>
      </c>
      <c r="M84" s="25">
        <v>106</v>
      </c>
      <c r="N84" s="26">
        <v>44377</v>
      </c>
      <c r="O84" s="25">
        <v>189</v>
      </c>
      <c r="P84" s="24">
        <v>50</v>
      </c>
      <c r="Q84" s="24" t="e">
        <f>(#REF!+P84)*1.1</f>
        <v>#REF!</v>
      </c>
      <c r="R84" s="27"/>
      <c r="S84" s="28"/>
      <c r="T84" s="29"/>
      <c r="U84" s="34"/>
      <c r="V84" s="35">
        <v>5</v>
      </c>
      <c r="W84" s="31"/>
      <c r="X84" s="32"/>
    </row>
    <row r="85" spans="1:26" ht="15" customHeight="1" x14ac:dyDescent="0.25">
      <c r="A85" s="18"/>
      <c r="B85" s="19">
        <v>84</v>
      </c>
      <c r="C85" s="20" t="s">
        <v>143</v>
      </c>
      <c r="D85" s="20" t="s">
        <v>29</v>
      </c>
      <c r="E85" s="57" t="s">
        <v>144</v>
      </c>
      <c r="F85" s="32"/>
      <c r="G85" s="22">
        <v>473</v>
      </c>
      <c r="H85" s="22">
        <v>176</v>
      </c>
      <c r="I85" s="22">
        <v>381</v>
      </c>
      <c r="J85" s="23" t="s">
        <v>185</v>
      </c>
      <c r="K85" s="24">
        <v>165</v>
      </c>
      <c r="L85" s="24" t="s">
        <v>189</v>
      </c>
      <c r="M85" s="25">
        <v>72</v>
      </c>
      <c r="N85" s="26">
        <v>44377</v>
      </c>
      <c r="O85" s="25">
        <v>0</v>
      </c>
      <c r="P85" s="24">
        <v>50</v>
      </c>
      <c r="Q85" s="24" t="e">
        <f>(#REF!+P85)*1.1</f>
        <v>#REF!</v>
      </c>
      <c r="R85" s="27"/>
      <c r="S85" s="28"/>
      <c r="T85" s="29"/>
      <c r="U85" s="34"/>
      <c r="V85" s="35">
        <v>5</v>
      </c>
      <c r="W85" s="47">
        <v>2</v>
      </c>
      <c r="X85" s="32"/>
    </row>
    <row r="86" spans="1:26" ht="15" customHeight="1" x14ac:dyDescent="0.25">
      <c r="A86" s="18"/>
      <c r="B86" s="19">
        <v>85</v>
      </c>
      <c r="C86" s="20" t="s">
        <v>148</v>
      </c>
      <c r="D86" s="20" t="s">
        <v>40</v>
      </c>
      <c r="E86" s="20" t="s">
        <v>269</v>
      </c>
      <c r="F86" s="32"/>
      <c r="G86" s="22">
        <v>732</v>
      </c>
      <c r="H86" s="22">
        <v>244</v>
      </c>
      <c r="I86" s="22">
        <v>512</v>
      </c>
      <c r="J86" s="23" t="s">
        <v>185</v>
      </c>
      <c r="K86" s="24">
        <v>73</v>
      </c>
      <c r="L86" s="24" t="s">
        <v>189</v>
      </c>
      <c r="M86" s="25">
        <v>230</v>
      </c>
      <c r="N86" s="26">
        <v>44377</v>
      </c>
      <c r="O86" s="25">
        <v>400</v>
      </c>
      <c r="P86" s="24">
        <v>50</v>
      </c>
      <c r="Q86" s="24" t="e">
        <f>(#REF!+P86)*1.1</f>
        <v>#REF!</v>
      </c>
      <c r="R86" s="27"/>
      <c r="S86" s="28"/>
      <c r="T86" s="29"/>
      <c r="U86" s="34"/>
      <c r="V86" s="35">
        <v>5</v>
      </c>
      <c r="W86" s="31" t="s">
        <v>46</v>
      </c>
      <c r="X86" s="22"/>
    </row>
    <row r="87" spans="1:26" ht="15" customHeight="1" x14ac:dyDescent="0.25">
      <c r="A87" s="18"/>
      <c r="B87" s="19">
        <v>86</v>
      </c>
      <c r="C87" s="20" t="s">
        <v>154</v>
      </c>
      <c r="D87" s="20" t="s">
        <v>29</v>
      </c>
      <c r="E87" s="20" t="s">
        <v>270</v>
      </c>
      <c r="F87" s="32"/>
      <c r="G87" s="22">
        <v>213</v>
      </c>
      <c r="H87" s="22">
        <v>46</v>
      </c>
      <c r="I87" s="22">
        <v>96</v>
      </c>
      <c r="J87" s="23" t="s">
        <v>185</v>
      </c>
      <c r="K87" s="24">
        <v>45</v>
      </c>
      <c r="L87" s="24" t="s">
        <v>189</v>
      </c>
      <c r="M87" s="25">
        <v>109</v>
      </c>
      <c r="N87" s="26">
        <v>44377</v>
      </c>
      <c r="O87" s="25">
        <v>300</v>
      </c>
      <c r="P87" s="24">
        <v>50</v>
      </c>
      <c r="Q87" s="24" t="e">
        <f>(#REF!+P87)*1.1</f>
        <v>#REF!</v>
      </c>
      <c r="R87" s="27"/>
      <c r="S87" s="28"/>
      <c r="T87" s="29"/>
      <c r="U87" s="34"/>
      <c r="V87" s="35">
        <v>0</v>
      </c>
      <c r="W87" s="36">
        <v>5</v>
      </c>
      <c r="X87" s="22"/>
      <c r="Z87" s="33"/>
    </row>
    <row r="88" spans="1:26" ht="15" customHeight="1" x14ac:dyDescent="0.25">
      <c r="A88" s="18"/>
      <c r="B88" s="19">
        <v>87</v>
      </c>
      <c r="C88" s="20" t="s">
        <v>155</v>
      </c>
      <c r="D88" s="20" t="s">
        <v>44</v>
      </c>
      <c r="E88" s="20" t="e">
        <v>#REF!</v>
      </c>
      <c r="F88" s="32"/>
      <c r="G88" s="22">
        <v>300</v>
      </c>
      <c r="H88" s="22">
        <v>100</v>
      </c>
      <c r="I88" s="22">
        <v>204</v>
      </c>
      <c r="J88" s="23" t="s">
        <v>185</v>
      </c>
      <c r="K88" s="24">
        <v>28</v>
      </c>
      <c r="L88" s="24" t="s">
        <v>189</v>
      </c>
      <c r="M88" s="25">
        <v>99</v>
      </c>
      <c r="N88" s="26">
        <v>44377</v>
      </c>
      <c r="O88" s="25">
        <v>226</v>
      </c>
      <c r="P88" s="24">
        <v>50</v>
      </c>
      <c r="Q88" s="24" t="e">
        <f>(#REF!+P88)*1.1</f>
        <v>#REF!</v>
      </c>
      <c r="R88" s="27"/>
      <c r="S88" s="43"/>
      <c r="T88" s="29"/>
      <c r="U88" s="34"/>
      <c r="V88" s="35">
        <v>5</v>
      </c>
      <c r="W88" s="31"/>
      <c r="X88" s="32"/>
      <c r="Y88" s="58"/>
    </row>
    <row r="89" spans="1:26" ht="15" customHeight="1" x14ac:dyDescent="0.25">
      <c r="A89" s="18"/>
      <c r="B89" s="37">
        <v>88</v>
      </c>
      <c r="C89" s="20" t="s">
        <v>156</v>
      </c>
      <c r="D89" s="20" t="s">
        <v>44</v>
      </c>
      <c r="E89" s="20">
        <v>0</v>
      </c>
      <c r="F89" s="32"/>
      <c r="G89" s="22">
        <v>428</v>
      </c>
      <c r="H89" s="22">
        <v>140</v>
      </c>
      <c r="I89" s="22">
        <v>240</v>
      </c>
      <c r="J89" s="23" t="s">
        <v>185</v>
      </c>
      <c r="K89" s="24">
        <v>64</v>
      </c>
      <c r="L89" s="24" t="s">
        <v>189</v>
      </c>
      <c r="M89" s="25">
        <v>107</v>
      </c>
      <c r="N89" s="26">
        <v>44377</v>
      </c>
      <c r="O89" s="25">
        <v>481</v>
      </c>
      <c r="P89" s="24">
        <v>50</v>
      </c>
      <c r="Q89" s="24" t="e">
        <f>(#REF!+P89)*1.1</f>
        <v>#REF!</v>
      </c>
      <c r="R89" s="27"/>
      <c r="S89" s="28"/>
      <c r="T89" s="29"/>
      <c r="U89" s="34"/>
      <c r="V89" s="35">
        <v>5</v>
      </c>
      <c r="W89" s="31"/>
      <c r="X89" s="22"/>
      <c r="Y89" s="33"/>
    </row>
    <row r="90" spans="1:26" ht="15" customHeight="1" x14ac:dyDescent="0.25">
      <c r="A90" s="18"/>
      <c r="B90" s="19">
        <v>89</v>
      </c>
      <c r="C90" s="48" t="s">
        <v>106</v>
      </c>
      <c r="D90" s="20" t="s">
        <v>40</v>
      </c>
      <c r="E90" s="20" t="s">
        <v>271</v>
      </c>
      <c r="F90" s="32"/>
      <c r="G90" s="22">
        <v>292</v>
      </c>
      <c r="H90" s="22">
        <v>103</v>
      </c>
      <c r="I90" s="22">
        <v>226</v>
      </c>
      <c r="J90" s="23" t="s">
        <v>185</v>
      </c>
      <c r="K90" s="24">
        <v>27</v>
      </c>
      <c r="L90" s="24" t="s">
        <v>186</v>
      </c>
      <c r="M90" s="25">
        <v>805</v>
      </c>
      <c r="N90" s="26">
        <v>44379</v>
      </c>
      <c r="O90" s="25">
        <v>0</v>
      </c>
      <c r="P90" s="24">
        <v>50</v>
      </c>
      <c r="Q90" s="24" t="e">
        <f>(#REF!+P90)*1.1</f>
        <v>#REF!</v>
      </c>
      <c r="R90" s="27"/>
      <c r="S90" s="28"/>
      <c r="T90" s="29"/>
      <c r="U90" s="34"/>
      <c r="V90" s="35">
        <v>0</v>
      </c>
      <c r="W90" s="36">
        <v>5</v>
      </c>
      <c r="X90" s="32"/>
      <c r="Z90" s="33"/>
    </row>
    <row r="91" spans="1:26" ht="15" customHeight="1" x14ac:dyDescent="0.25">
      <c r="A91" s="18"/>
      <c r="B91" s="19">
        <v>90</v>
      </c>
      <c r="C91" s="20" t="s">
        <v>51</v>
      </c>
      <c r="D91" s="20" t="s">
        <v>32</v>
      </c>
      <c r="E91" s="20" t="s">
        <v>272</v>
      </c>
      <c r="F91" s="32"/>
      <c r="G91" s="22">
        <v>119</v>
      </c>
      <c r="H91" s="22">
        <v>34</v>
      </c>
      <c r="I91" s="22">
        <v>87</v>
      </c>
      <c r="J91" s="23" t="s">
        <v>185</v>
      </c>
      <c r="K91" s="24">
        <v>28</v>
      </c>
      <c r="L91" s="24" t="s">
        <v>189</v>
      </c>
      <c r="M91" s="25">
        <v>90</v>
      </c>
      <c r="N91" s="26">
        <v>44384</v>
      </c>
      <c r="O91" s="25">
        <v>0</v>
      </c>
      <c r="P91" s="24">
        <v>50</v>
      </c>
      <c r="Q91" s="24" t="e">
        <f>(#REF!+P91)*1.1</f>
        <v>#REF!</v>
      </c>
      <c r="R91" s="27"/>
      <c r="S91" s="28"/>
      <c r="T91" s="29"/>
      <c r="U91" s="34"/>
      <c r="V91" s="35">
        <v>0</v>
      </c>
      <c r="W91" s="36">
        <v>5</v>
      </c>
      <c r="X91" s="22"/>
    </row>
    <row r="92" spans="1:26" ht="15" customHeight="1" x14ac:dyDescent="0.25">
      <c r="A92" s="18"/>
      <c r="B92" s="19">
        <v>91</v>
      </c>
      <c r="C92" s="20" t="s">
        <v>41</v>
      </c>
      <c r="D92" s="20" t="s">
        <v>40</v>
      </c>
      <c r="E92" s="20" t="s">
        <v>273</v>
      </c>
      <c r="F92" s="32"/>
      <c r="G92" s="22">
        <v>287</v>
      </c>
      <c r="H92" s="22">
        <v>45</v>
      </c>
      <c r="I92" s="22">
        <v>142</v>
      </c>
      <c r="J92" s="23" t="s">
        <v>185</v>
      </c>
      <c r="K92" s="24">
        <v>28</v>
      </c>
      <c r="L92" s="24" t="s">
        <v>189</v>
      </c>
      <c r="M92" s="25">
        <v>120</v>
      </c>
      <c r="N92" s="26">
        <v>44388</v>
      </c>
      <c r="O92" s="25">
        <v>0</v>
      </c>
      <c r="P92" s="24">
        <v>50</v>
      </c>
      <c r="Q92" s="24" t="e">
        <f>(#REF!+P92)*1.1</f>
        <v>#REF!</v>
      </c>
      <c r="R92" s="27"/>
      <c r="S92" s="28"/>
      <c r="T92" s="29"/>
      <c r="U92" s="34"/>
      <c r="V92" s="35">
        <v>0</v>
      </c>
      <c r="W92" s="36">
        <v>5</v>
      </c>
      <c r="X92" s="32"/>
    </row>
    <row r="93" spans="1:26" ht="15" customHeight="1" x14ac:dyDescent="0.25">
      <c r="A93" s="18"/>
      <c r="B93" s="19">
        <v>92</v>
      </c>
      <c r="C93" s="48" t="s">
        <v>35</v>
      </c>
      <c r="D93" s="20" t="s">
        <v>36</v>
      </c>
      <c r="E93" s="48" t="s">
        <v>274</v>
      </c>
      <c r="F93" s="46"/>
      <c r="G93" s="22">
        <v>201</v>
      </c>
      <c r="H93" s="22">
        <v>41</v>
      </c>
      <c r="I93" s="22">
        <v>72</v>
      </c>
      <c r="J93" s="23" t="s">
        <v>191</v>
      </c>
      <c r="K93" s="24">
        <v>2</v>
      </c>
      <c r="L93" s="24" t="s">
        <v>189</v>
      </c>
      <c r="M93" s="25">
        <v>117</v>
      </c>
      <c r="N93" s="26">
        <v>44389</v>
      </c>
      <c r="O93" s="25">
        <v>0</v>
      </c>
      <c r="P93" s="24">
        <v>50</v>
      </c>
      <c r="Q93" s="24" t="e">
        <f>(#REF!+P93)*1.1</f>
        <v>#REF!</v>
      </c>
      <c r="R93" s="27"/>
      <c r="S93" s="50"/>
      <c r="T93" s="29"/>
      <c r="U93" s="34"/>
      <c r="V93" s="35">
        <v>0</v>
      </c>
      <c r="W93" s="36">
        <v>5</v>
      </c>
      <c r="X93" s="32"/>
    </row>
    <row r="94" spans="1:26" ht="15" customHeight="1" x14ac:dyDescent="0.25">
      <c r="A94" s="18"/>
      <c r="B94" s="37">
        <v>93</v>
      </c>
      <c r="C94" s="20" t="s">
        <v>55</v>
      </c>
      <c r="D94" s="20" t="s">
        <v>32</v>
      </c>
      <c r="E94" s="20" t="s">
        <v>221</v>
      </c>
      <c r="F94" s="32"/>
      <c r="G94" s="22">
        <v>1002</v>
      </c>
      <c r="H94" s="22">
        <v>260</v>
      </c>
      <c r="I94" s="22">
        <v>858</v>
      </c>
      <c r="J94" s="23" t="s">
        <v>185</v>
      </c>
      <c r="K94" s="24">
        <v>185</v>
      </c>
      <c r="L94" s="24" t="s">
        <v>189</v>
      </c>
      <c r="M94" s="25">
        <v>120</v>
      </c>
      <c r="N94" s="26">
        <v>44389</v>
      </c>
      <c r="O94" s="25">
        <v>0</v>
      </c>
      <c r="P94" s="24">
        <v>50</v>
      </c>
      <c r="Q94" s="24" t="e">
        <f>(#REF!+P94)*1.1</f>
        <v>#REF!</v>
      </c>
      <c r="R94" s="27"/>
      <c r="S94" s="28"/>
      <c r="T94" s="29"/>
      <c r="U94" s="34"/>
      <c r="V94" s="35">
        <v>0</v>
      </c>
      <c r="W94" s="36">
        <v>5</v>
      </c>
      <c r="X94" s="22"/>
    </row>
    <row r="95" spans="1:26" ht="15" customHeight="1" x14ac:dyDescent="0.25">
      <c r="A95" s="18"/>
      <c r="B95" s="19">
        <v>94</v>
      </c>
      <c r="C95" s="20" t="s">
        <v>57</v>
      </c>
      <c r="D95" s="20" t="s">
        <v>32</v>
      </c>
      <c r="E95" s="20">
        <v>0</v>
      </c>
      <c r="F95" s="32"/>
      <c r="G95" s="22">
        <v>190</v>
      </c>
      <c r="H95" s="22">
        <v>48</v>
      </c>
      <c r="I95" s="22">
        <v>150</v>
      </c>
      <c r="J95" s="23" t="s">
        <v>185</v>
      </c>
      <c r="K95" s="24">
        <v>37</v>
      </c>
      <c r="L95" s="24" t="s">
        <v>189</v>
      </c>
      <c r="M95" s="25">
        <v>123</v>
      </c>
      <c r="N95" s="26">
        <v>44389</v>
      </c>
      <c r="O95" s="25">
        <v>123</v>
      </c>
      <c r="P95" s="24">
        <v>50</v>
      </c>
      <c r="Q95" s="24" t="e">
        <f>(#REF!+P95)*1.1</f>
        <v>#REF!</v>
      </c>
      <c r="R95" s="27"/>
      <c r="S95" s="28"/>
      <c r="T95" s="29"/>
      <c r="U95" s="34"/>
      <c r="V95" s="35">
        <v>0</v>
      </c>
      <c r="W95" s="36">
        <v>5</v>
      </c>
      <c r="X95" s="22"/>
    </row>
    <row r="96" spans="1:26" ht="15" customHeight="1" x14ac:dyDescent="0.25">
      <c r="A96" s="18"/>
      <c r="B96" s="19">
        <v>95</v>
      </c>
      <c r="C96" s="20" t="s">
        <v>60</v>
      </c>
      <c r="D96" s="20" t="s">
        <v>32</v>
      </c>
      <c r="E96" s="20" t="s">
        <v>275</v>
      </c>
      <c r="F96" s="32"/>
      <c r="G96" s="22">
        <v>379</v>
      </c>
      <c r="H96" s="22">
        <v>114</v>
      </c>
      <c r="I96" s="22">
        <v>208</v>
      </c>
      <c r="J96" s="23" t="s">
        <v>185</v>
      </c>
      <c r="K96" s="24">
        <v>62</v>
      </c>
      <c r="L96" s="24" t="s">
        <v>186</v>
      </c>
      <c r="M96" s="25">
        <v>104</v>
      </c>
      <c r="N96" s="26">
        <v>44389</v>
      </c>
      <c r="O96" s="25">
        <v>1434</v>
      </c>
      <c r="P96" s="24">
        <v>50</v>
      </c>
      <c r="Q96" s="24" t="e">
        <f>(#REF!+P96)*1.1</f>
        <v>#REF!</v>
      </c>
      <c r="R96" s="27"/>
      <c r="S96" s="28"/>
      <c r="T96" s="29"/>
      <c r="U96" s="34"/>
      <c r="V96" s="35">
        <v>0</v>
      </c>
      <c r="W96" s="36">
        <v>5</v>
      </c>
      <c r="X96" s="22"/>
      <c r="Y96" s="33"/>
    </row>
    <row r="97" spans="1:27" ht="15" customHeight="1" x14ac:dyDescent="0.25">
      <c r="A97" s="18"/>
      <c r="B97" s="19">
        <v>96</v>
      </c>
      <c r="C97" s="20" t="s">
        <v>69</v>
      </c>
      <c r="D97" s="20" t="s">
        <v>40</v>
      </c>
      <c r="E97" s="20" t="s">
        <v>276</v>
      </c>
      <c r="F97" s="32"/>
      <c r="G97" s="22">
        <v>226</v>
      </c>
      <c r="H97" s="22">
        <v>72</v>
      </c>
      <c r="I97" s="22">
        <v>218</v>
      </c>
      <c r="J97" s="23" t="s">
        <v>185</v>
      </c>
      <c r="K97" s="24">
        <v>38</v>
      </c>
      <c r="L97" s="24" t="s">
        <v>186</v>
      </c>
      <c r="M97" s="25">
        <v>103</v>
      </c>
      <c r="N97" s="26">
        <v>44389</v>
      </c>
      <c r="O97" s="25">
        <v>0</v>
      </c>
      <c r="P97" s="24">
        <v>50</v>
      </c>
      <c r="Q97" s="24" t="e">
        <f>(#REF!+P97)*1.1</f>
        <v>#REF!</v>
      </c>
      <c r="R97" s="27"/>
      <c r="S97" s="28"/>
      <c r="T97" s="29"/>
      <c r="U97" s="34"/>
      <c r="V97" s="35">
        <v>0</v>
      </c>
      <c r="W97" s="36">
        <v>5</v>
      </c>
      <c r="X97" s="32"/>
      <c r="Z97" s="33"/>
    </row>
    <row r="98" spans="1:27" ht="15" customHeight="1" x14ac:dyDescent="0.25">
      <c r="A98" s="18"/>
      <c r="B98" s="19">
        <v>97</v>
      </c>
      <c r="C98" s="48" t="s">
        <v>70</v>
      </c>
      <c r="D98" s="20" t="s">
        <v>44</v>
      </c>
      <c r="E98" s="20" t="s">
        <v>277</v>
      </c>
      <c r="F98" s="32"/>
      <c r="G98" s="22">
        <v>105</v>
      </c>
      <c r="H98" s="22">
        <v>32</v>
      </c>
      <c r="I98" s="22">
        <v>75</v>
      </c>
      <c r="J98" s="23" t="s">
        <v>185</v>
      </c>
      <c r="K98" s="24">
        <v>15</v>
      </c>
      <c r="L98" s="24" t="s">
        <v>189</v>
      </c>
      <c r="M98" s="25">
        <v>108</v>
      </c>
      <c r="N98" s="26">
        <v>44389</v>
      </c>
      <c r="O98" s="25">
        <v>200</v>
      </c>
      <c r="P98" s="24">
        <v>50</v>
      </c>
      <c r="Q98" s="24" t="e">
        <f>(#REF!+P98)*1.1</f>
        <v>#REF!</v>
      </c>
      <c r="R98" s="27"/>
      <c r="S98" s="28"/>
      <c r="T98" s="29"/>
      <c r="U98" s="34"/>
      <c r="V98" s="35">
        <v>0</v>
      </c>
      <c r="W98" s="36">
        <v>5</v>
      </c>
      <c r="X98" s="32"/>
    </row>
    <row r="99" spans="1:27" s="33" customFormat="1" ht="15" customHeight="1" x14ac:dyDescent="0.25">
      <c r="A99" s="18"/>
      <c r="B99" s="37">
        <v>98</v>
      </c>
      <c r="C99" s="20" t="s">
        <v>73</v>
      </c>
      <c r="D99" s="20" t="s">
        <v>29</v>
      </c>
      <c r="E99" s="20" t="s">
        <v>229</v>
      </c>
      <c r="F99" s="32"/>
      <c r="G99" s="22">
        <v>112</v>
      </c>
      <c r="H99" s="22">
        <v>36</v>
      </c>
      <c r="I99" s="22">
        <v>182</v>
      </c>
      <c r="J99" s="23" t="s">
        <v>191</v>
      </c>
      <c r="K99" s="24">
        <v>34</v>
      </c>
      <c r="L99" s="24" t="s">
        <v>189</v>
      </c>
      <c r="M99" s="25">
        <v>120</v>
      </c>
      <c r="N99" s="26">
        <v>44389</v>
      </c>
      <c r="O99" s="25">
        <v>0</v>
      </c>
      <c r="P99" s="24">
        <v>50</v>
      </c>
      <c r="Q99" s="24" t="e">
        <f>(#REF!+P99)*1.1</f>
        <v>#REF!</v>
      </c>
      <c r="R99" s="27"/>
      <c r="S99" s="28"/>
      <c r="T99" s="29"/>
      <c r="U99" s="34"/>
      <c r="V99" s="35">
        <v>0</v>
      </c>
      <c r="W99" s="36">
        <v>5</v>
      </c>
      <c r="X99" s="22"/>
      <c r="Y99" s="1"/>
      <c r="AA99" s="1"/>
    </row>
    <row r="100" spans="1:27" ht="15" customHeight="1" x14ac:dyDescent="0.25">
      <c r="A100" s="18"/>
      <c r="B100" s="19">
        <v>99</v>
      </c>
      <c r="C100" s="20" t="s">
        <v>75</v>
      </c>
      <c r="D100" s="20" t="s">
        <v>44</v>
      </c>
      <c r="E100" s="20" t="s">
        <v>230</v>
      </c>
      <c r="F100" s="32"/>
      <c r="G100" s="22">
        <v>100</v>
      </c>
      <c r="H100" s="22">
        <v>28</v>
      </c>
      <c r="I100" s="22">
        <v>56</v>
      </c>
      <c r="J100" s="23" t="s">
        <v>185</v>
      </c>
      <c r="K100" s="24">
        <v>21</v>
      </c>
      <c r="L100" s="24" t="s">
        <v>189</v>
      </c>
      <c r="M100" s="25">
        <v>120</v>
      </c>
      <c r="N100" s="26">
        <v>44389</v>
      </c>
      <c r="O100" s="25">
        <v>123</v>
      </c>
      <c r="P100" s="24">
        <v>50</v>
      </c>
      <c r="Q100" s="24" t="e">
        <f>(#REF!+P100)*1.1</f>
        <v>#REF!</v>
      </c>
      <c r="R100" s="27"/>
      <c r="S100" s="28"/>
      <c r="T100" s="29"/>
      <c r="U100" s="34"/>
      <c r="V100" s="35">
        <v>0</v>
      </c>
      <c r="W100" s="36">
        <v>5</v>
      </c>
      <c r="X100" s="22"/>
    </row>
    <row r="101" spans="1:27" ht="15" customHeight="1" x14ac:dyDescent="0.25">
      <c r="A101" s="18"/>
      <c r="B101" s="19">
        <v>100</v>
      </c>
      <c r="C101" s="20" t="s">
        <v>83</v>
      </c>
      <c r="D101" s="20" t="s">
        <v>32</v>
      </c>
      <c r="E101" s="20" t="s">
        <v>242</v>
      </c>
      <c r="F101" s="32"/>
      <c r="G101" s="22">
        <v>532</v>
      </c>
      <c r="H101" s="22">
        <v>74</v>
      </c>
      <c r="I101" s="22">
        <v>418</v>
      </c>
      <c r="J101" s="23" t="s">
        <v>185</v>
      </c>
      <c r="K101" s="24">
        <v>62</v>
      </c>
      <c r="L101" s="24" t="s">
        <v>186</v>
      </c>
      <c r="M101" s="25">
        <v>84</v>
      </c>
      <c r="N101" s="26">
        <v>44389</v>
      </c>
      <c r="O101" s="25">
        <v>1433</v>
      </c>
      <c r="P101" s="24">
        <v>50</v>
      </c>
      <c r="Q101" s="24" t="e">
        <f>(#REF!+P101)*1.1</f>
        <v>#REF!</v>
      </c>
      <c r="R101" s="27"/>
      <c r="S101" s="28"/>
      <c r="T101" s="29"/>
      <c r="U101" s="34"/>
      <c r="V101" s="35">
        <v>0</v>
      </c>
      <c r="W101" s="36">
        <v>5</v>
      </c>
      <c r="X101" s="32"/>
      <c r="Y101" s="4"/>
      <c r="Z101" s="33"/>
    </row>
    <row r="102" spans="1:27" ht="15" customHeight="1" x14ac:dyDescent="0.25">
      <c r="A102" s="18"/>
      <c r="B102" s="19">
        <v>101</v>
      </c>
      <c r="C102" s="20" t="s">
        <v>84</v>
      </c>
      <c r="D102" s="20" t="s">
        <v>44</v>
      </c>
      <c r="E102" s="20" t="s">
        <v>231</v>
      </c>
      <c r="F102" s="32"/>
      <c r="G102" s="22">
        <v>109</v>
      </c>
      <c r="H102" s="22">
        <v>28</v>
      </c>
      <c r="I102" s="22">
        <v>108</v>
      </c>
      <c r="J102" s="23" t="s">
        <v>185</v>
      </c>
      <c r="K102" s="24">
        <v>24</v>
      </c>
      <c r="L102" s="24" t="s">
        <v>189</v>
      </c>
      <c r="M102" s="25">
        <v>120</v>
      </c>
      <c r="N102" s="26">
        <v>44389</v>
      </c>
      <c r="O102" s="25">
        <v>0</v>
      </c>
      <c r="P102" s="24">
        <v>50</v>
      </c>
      <c r="Q102" s="24" t="e">
        <f>(#REF!+P102)*1.1</f>
        <v>#REF!</v>
      </c>
      <c r="R102" s="27"/>
      <c r="S102" s="28"/>
      <c r="T102" s="29"/>
      <c r="U102" s="34"/>
      <c r="V102" s="35">
        <v>0</v>
      </c>
      <c r="W102" s="36">
        <v>5</v>
      </c>
      <c r="X102" s="22"/>
    </row>
    <row r="103" spans="1:27" ht="15" customHeight="1" x14ac:dyDescent="0.25">
      <c r="A103" s="18"/>
      <c r="B103" s="19">
        <v>102</v>
      </c>
      <c r="C103" s="20" t="s">
        <v>87</v>
      </c>
      <c r="D103" s="20" t="s">
        <v>38</v>
      </c>
      <c r="E103" s="20" t="s">
        <v>278</v>
      </c>
      <c r="F103" s="32"/>
      <c r="G103" s="22">
        <v>264</v>
      </c>
      <c r="H103" s="22">
        <v>100</v>
      </c>
      <c r="I103" s="22">
        <v>177</v>
      </c>
      <c r="J103" s="23" t="s">
        <v>185</v>
      </c>
      <c r="K103" s="24">
        <v>13</v>
      </c>
      <c r="L103" s="24" t="s">
        <v>189</v>
      </c>
      <c r="M103" s="25">
        <v>96</v>
      </c>
      <c r="N103" s="26">
        <v>44389</v>
      </c>
      <c r="O103" s="25">
        <v>485</v>
      </c>
      <c r="P103" s="24">
        <v>50</v>
      </c>
      <c r="Q103" s="24" t="e">
        <f>(#REF!+P103)*1.1</f>
        <v>#REF!</v>
      </c>
      <c r="R103" s="27"/>
      <c r="S103" s="28"/>
      <c r="T103" s="29"/>
      <c r="U103" s="34"/>
      <c r="V103" s="35">
        <v>0</v>
      </c>
      <c r="W103" s="36">
        <v>5</v>
      </c>
      <c r="X103" s="22" t="s">
        <v>46</v>
      </c>
    </row>
    <row r="104" spans="1:27" ht="15" customHeight="1" x14ac:dyDescent="0.25">
      <c r="A104" s="18"/>
      <c r="B104" s="37">
        <v>103</v>
      </c>
      <c r="C104" s="20" t="s">
        <v>145</v>
      </c>
      <c r="D104" s="20" t="s">
        <v>32</v>
      </c>
      <c r="E104" s="20" t="s">
        <v>279</v>
      </c>
      <c r="F104" s="32"/>
      <c r="G104" s="22">
        <v>185</v>
      </c>
      <c r="H104" s="22">
        <v>54</v>
      </c>
      <c r="I104" s="22">
        <v>127</v>
      </c>
      <c r="J104" s="23" t="s">
        <v>191</v>
      </c>
      <c r="K104" s="24">
        <v>54</v>
      </c>
      <c r="L104" s="24" t="s">
        <v>186</v>
      </c>
      <c r="M104" s="25">
        <v>145</v>
      </c>
      <c r="N104" s="26">
        <v>44389</v>
      </c>
      <c r="O104" s="25">
        <v>0</v>
      </c>
      <c r="P104" s="24">
        <v>50</v>
      </c>
      <c r="Q104" s="24" t="e">
        <f>(#REF!+P104)*1.1</f>
        <v>#REF!</v>
      </c>
      <c r="R104" s="27"/>
      <c r="S104" s="28"/>
      <c r="T104" s="29"/>
      <c r="U104" s="34"/>
      <c r="V104" s="35">
        <v>0</v>
      </c>
      <c r="W104" s="31" t="s">
        <v>46</v>
      </c>
      <c r="X104" s="40">
        <v>5</v>
      </c>
    </row>
    <row r="105" spans="1:27" ht="15" customHeight="1" x14ac:dyDescent="0.25">
      <c r="A105" s="56"/>
      <c r="B105" s="19">
        <v>104</v>
      </c>
      <c r="C105" s="20" t="s">
        <v>101</v>
      </c>
      <c r="D105" s="20" t="s">
        <v>40</v>
      </c>
      <c r="E105" s="20" t="s">
        <v>280</v>
      </c>
      <c r="F105" s="32"/>
      <c r="G105" s="22">
        <v>120</v>
      </c>
      <c r="H105" s="22">
        <v>50</v>
      </c>
      <c r="I105" s="22">
        <v>94</v>
      </c>
      <c r="J105" s="23" t="s">
        <v>185</v>
      </c>
      <c r="K105" s="24">
        <v>41</v>
      </c>
      <c r="L105" s="24" t="s">
        <v>189</v>
      </c>
      <c r="M105" s="25">
        <v>96</v>
      </c>
      <c r="N105" s="26">
        <v>44392</v>
      </c>
      <c r="O105" s="25">
        <v>338</v>
      </c>
      <c r="P105" s="24">
        <v>50</v>
      </c>
      <c r="Q105" s="24" t="e">
        <f>(#REF!+P105)*1.1</f>
        <v>#REF!</v>
      </c>
      <c r="R105" s="27"/>
      <c r="S105" s="28"/>
      <c r="T105" s="29"/>
      <c r="U105" s="34"/>
      <c r="V105" s="35">
        <v>0</v>
      </c>
      <c r="W105" s="36">
        <v>5</v>
      </c>
      <c r="X105" s="22"/>
    </row>
    <row r="106" spans="1:27" ht="15" customHeight="1" x14ac:dyDescent="0.25">
      <c r="A106" s="51"/>
      <c r="B106" s="19">
        <v>105</v>
      </c>
      <c r="C106" s="20" t="s">
        <v>31</v>
      </c>
      <c r="D106" s="20" t="s">
        <v>32</v>
      </c>
      <c r="E106" s="20" t="s">
        <v>213</v>
      </c>
      <c r="F106" s="32"/>
      <c r="G106" s="22">
        <v>327</v>
      </c>
      <c r="H106" s="22">
        <v>96</v>
      </c>
      <c r="I106" s="22">
        <v>291</v>
      </c>
      <c r="J106" s="23" t="s">
        <v>185</v>
      </c>
      <c r="K106" s="24">
        <v>42</v>
      </c>
      <c r="L106" s="24" t="s">
        <v>189</v>
      </c>
      <c r="M106" s="25">
        <v>96</v>
      </c>
      <c r="N106" s="26">
        <v>44394</v>
      </c>
      <c r="O106" s="25">
        <v>0</v>
      </c>
      <c r="P106" s="24">
        <v>50</v>
      </c>
      <c r="Q106" s="24" t="e">
        <f>(#REF!+P106)*1.1</f>
        <v>#REF!</v>
      </c>
      <c r="R106" s="27"/>
      <c r="S106" s="28"/>
      <c r="T106" s="29"/>
      <c r="U106" s="34"/>
      <c r="V106" s="35">
        <v>0</v>
      </c>
      <c r="W106" s="36">
        <v>5</v>
      </c>
      <c r="X106" s="22"/>
    </row>
    <row r="107" spans="1:27" ht="15" customHeight="1" x14ac:dyDescent="0.25">
      <c r="A107" s="18"/>
      <c r="B107" s="19">
        <v>106</v>
      </c>
      <c r="C107" s="20" t="s">
        <v>93</v>
      </c>
      <c r="D107" s="20" t="s">
        <v>38</v>
      </c>
      <c r="E107" s="20" t="s">
        <v>281</v>
      </c>
      <c r="F107" s="32"/>
      <c r="G107" s="22">
        <v>255</v>
      </c>
      <c r="H107" s="22">
        <v>30</v>
      </c>
      <c r="I107" s="22">
        <v>172</v>
      </c>
      <c r="J107" s="23" t="s">
        <v>191</v>
      </c>
      <c r="K107" s="24">
        <v>23</v>
      </c>
      <c r="L107" s="24" t="s">
        <v>186</v>
      </c>
      <c r="M107" s="25">
        <v>112</v>
      </c>
      <c r="N107" s="26">
        <v>44394</v>
      </c>
      <c r="O107" s="25">
        <v>200</v>
      </c>
      <c r="P107" s="24">
        <v>50</v>
      </c>
      <c r="Q107" s="24" t="e">
        <f>(#REF!+P107)*1.1</f>
        <v>#REF!</v>
      </c>
      <c r="R107" s="27"/>
      <c r="S107" s="28"/>
      <c r="T107" s="29"/>
      <c r="U107" s="34"/>
      <c r="V107" s="35">
        <v>0</v>
      </c>
      <c r="W107" s="36">
        <v>5</v>
      </c>
      <c r="X107" s="22"/>
    </row>
    <row r="108" spans="1:27" ht="15" customHeight="1" x14ac:dyDescent="0.25">
      <c r="A108" s="18"/>
      <c r="B108" s="19">
        <v>107</v>
      </c>
      <c r="C108" s="20" t="s">
        <v>96</v>
      </c>
      <c r="D108" s="20" t="s">
        <v>32</v>
      </c>
      <c r="E108" s="20" t="s">
        <v>202</v>
      </c>
      <c r="F108" s="32"/>
      <c r="G108" s="22">
        <v>220</v>
      </c>
      <c r="H108" s="22">
        <v>116</v>
      </c>
      <c r="I108" s="22">
        <v>227</v>
      </c>
      <c r="J108" s="23" t="s">
        <v>185</v>
      </c>
      <c r="K108" s="24">
        <v>61</v>
      </c>
      <c r="L108" s="24" t="s">
        <v>189</v>
      </c>
      <c r="M108" s="25">
        <v>118</v>
      </c>
      <c r="N108" s="26">
        <v>44394</v>
      </c>
      <c r="O108" s="25">
        <v>102</v>
      </c>
      <c r="P108" s="24">
        <v>50</v>
      </c>
      <c r="Q108" s="24" t="e">
        <f>(#REF!+P108)*1.1</f>
        <v>#REF!</v>
      </c>
      <c r="R108" s="27"/>
      <c r="S108" s="28"/>
      <c r="T108" s="29"/>
      <c r="U108" s="34"/>
      <c r="V108" s="35">
        <v>0</v>
      </c>
      <c r="W108" s="36">
        <v>5</v>
      </c>
      <c r="X108" s="32"/>
    </row>
    <row r="109" spans="1:27" ht="15" customHeight="1" x14ac:dyDescent="0.25">
      <c r="A109" s="51"/>
      <c r="B109" s="37">
        <v>108</v>
      </c>
      <c r="C109" s="20" t="s">
        <v>100</v>
      </c>
      <c r="D109" s="20" t="s">
        <v>29</v>
      </c>
      <c r="E109" s="20" t="s">
        <v>282</v>
      </c>
      <c r="F109" s="32"/>
      <c r="G109" s="22">
        <v>614</v>
      </c>
      <c r="H109" s="22">
        <v>174</v>
      </c>
      <c r="I109" s="22">
        <v>270</v>
      </c>
      <c r="J109" s="23" t="s">
        <v>185</v>
      </c>
      <c r="K109" s="24">
        <v>91</v>
      </c>
      <c r="L109" s="24" t="s">
        <v>189</v>
      </c>
      <c r="M109" s="25">
        <v>92</v>
      </c>
      <c r="N109" s="26">
        <v>44394</v>
      </c>
      <c r="O109" s="25" t="s">
        <v>187</v>
      </c>
      <c r="P109" s="24">
        <v>50</v>
      </c>
      <c r="Q109" s="24" t="e">
        <f>(#REF!+P109)*1.1</f>
        <v>#REF!</v>
      </c>
      <c r="R109" s="27"/>
      <c r="S109" s="28"/>
      <c r="T109" s="29"/>
      <c r="U109" s="34"/>
      <c r="V109" s="35">
        <v>0</v>
      </c>
      <c r="W109" s="36">
        <v>5</v>
      </c>
      <c r="X109" s="22"/>
    </row>
    <row r="110" spans="1:27" ht="15" customHeight="1" x14ac:dyDescent="0.25">
      <c r="A110" s="18"/>
      <c r="B110" s="19">
        <v>109</v>
      </c>
      <c r="C110" s="20" t="s">
        <v>107</v>
      </c>
      <c r="D110" s="20" t="s">
        <v>40</v>
      </c>
      <c r="E110" s="20" t="s">
        <v>283</v>
      </c>
      <c r="F110" s="32"/>
      <c r="G110" s="22">
        <v>254</v>
      </c>
      <c r="H110" s="22">
        <v>62</v>
      </c>
      <c r="I110" s="22">
        <v>172</v>
      </c>
      <c r="J110" s="23" t="s">
        <v>185</v>
      </c>
      <c r="K110" s="24">
        <v>29</v>
      </c>
      <c r="L110" s="24" t="s">
        <v>189</v>
      </c>
      <c r="M110" s="25">
        <v>113</v>
      </c>
      <c r="N110" s="26">
        <v>44394</v>
      </c>
      <c r="O110" s="25">
        <v>246</v>
      </c>
      <c r="P110" s="24">
        <v>50</v>
      </c>
      <c r="Q110" s="24" t="e">
        <f>(#REF!+P110)*1.1</f>
        <v>#REF!</v>
      </c>
      <c r="R110" s="27"/>
      <c r="S110" s="28"/>
      <c r="T110" s="29"/>
      <c r="U110" s="34"/>
      <c r="V110" s="35">
        <v>0</v>
      </c>
      <c r="W110" s="36">
        <v>5</v>
      </c>
      <c r="X110" s="32"/>
    </row>
    <row r="111" spans="1:27" ht="15" customHeight="1" x14ac:dyDescent="0.25">
      <c r="A111" s="18"/>
      <c r="B111" s="19">
        <v>110</v>
      </c>
      <c r="C111" s="20" t="s">
        <v>109</v>
      </c>
      <c r="D111" s="20" t="s">
        <v>36</v>
      </c>
      <c r="E111" s="20" t="s">
        <v>284</v>
      </c>
      <c r="F111" s="32"/>
      <c r="G111" s="22">
        <v>300</v>
      </c>
      <c r="H111" s="22">
        <v>62</v>
      </c>
      <c r="I111" s="22">
        <v>178</v>
      </c>
      <c r="J111" s="23" t="s">
        <v>191</v>
      </c>
      <c r="K111" s="24">
        <v>47</v>
      </c>
      <c r="L111" s="24" t="s">
        <v>189</v>
      </c>
      <c r="M111" s="25">
        <v>98</v>
      </c>
      <c r="N111" s="26">
        <v>44394</v>
      </c>
      <c r="O111" s="25">
        <v>0</v>
      </c>
      <c r="P111" s="24">
        <v>50</v>
      </c>
      <c r="Q111" s="24" t="e">
        <f>(#REF!+P111)*1.1</f>
        <v>#REF!</v>
      </c>
      <c r="R111" s="27"/>
      <c r="S111" s="28"/>
      <c r="T111" s="29"/>
      <c r="U111" s="34"/>
      <c r="V111" s="35">
        <v>0</v>
      </c>
      <c r="W111" s="36">
        <v>5</v>
      </c>
      <c r="X111" s="22"/>
      <c r="Z111" s="33"/>
    </row>
    <row r="112" spans="1:27" ht="15" customHeight="1" x14ac:dyDescent="0.25">
      <c r="A112" s="18"/>
      <c r="B112" s="19">
        <v>111</v>
      </c>
      <c r="C112" s="20" t="s">
        <v>120</v>
      </c>
      <c r="D112" s="20" t="s">
        <v>29</v>
      </c>
      <c r="E112" s="20" t="s">
        <v>285</v>
      </c>
      <c r="F112" s="32"/>
      <c r="G112" s="22">
        <v>353</v>
      </c>
      <c r="H112" s="22">
        <v>152</v>
      </c>
      <c r="I112" s="22">
        <v>200</v>
      </c>
      <c r="J112" s="23" t="s">
        <v>185</v>
      </c>
      <c r="K112" s="24">
        <v>60</v>
      </c>
      <c r="L112" s="24" t="s">
        <v>189</v>
      </c>
      <c r="M112" s="25">
        <v>96</v>
      </c>
      <c r="N112" s="26">
        <v>44394</v>
      </c>
      <c r="O112" s="25">
        <v>0</v>
      </c>
      <c r="P112" s="24">
        <v>50</v>
      </c>
      <c r="Q112" s="24" t="e">
        <f>(#REF!+P112)*1.1</f>
        <v>#REF!</v>
      </c>
      <c r="R112" s="27"/>
      <c r="S112" s="28"/>
      <c r="T112" s="29"/>
      <c r="U112" s="34"/>
      <c r="V112" s="35">
        <v>0</v>
      </c>
      <c r="W112" s="36">
        <v>5</v>
      </c>
      <c r="X112" s="22"/>
    </row>
    <row r="113" spans="1:26" ht="15" customHeight="1" x14ac:dyDescent="0.25">
      <c r="A113" s="18"/>
      <c r="B113" s="19">
        <v>112</v>
      </c>
      <c r="C113" s="20" t="s">
        <v>122</v>
      </c>
      <c r="D113" s="20" t="s">
        <v>38</v>
      </c>
      <c r="E113" s="20" t="s">
        <v>286</v>
      </c>
      <c r="F113" s="32"/>
      <c r="G113" s="22">
        <v>171</v>
      </c>
      <c r="H113" s="22">
        <v>59</v>
      </c>
      <c r="I113" s="22">
        <v>216</v>
      </c>
      <c r="J113" s="23" t="s">
        <v>191</v>
      </c>
      <c r="K113" s="24">
        <v>59</v>
      </c>
      <c r="L113" s="24" t="s">
        <v>189</v>
      </c>
      <c r="M113" s="25">
        <v>107</v>
      </c>
      <c r="N113" s="26">
        <v>44394</v>
      </c>
      <c r="O113" s="25">
        <v>182</v>
      </c>
      <c r="P113" s="24">
        <v>50</v>
      </c>
      <c r="Q113" s="24" t="e">
        <f>(#REF!+P113)*1.1</f>
        <v>#REF!</v>
      </c>
      <c r="R113" s="27"/>
      <c r="S113" s="28"/>
      <c r="T113" s="29"/>
      <c r="U113" s="34"/>
      <c r="V113" s="35">
        <v>0</v>
      </c>
      <c r="W113" s="36">
        <v>5</v>
      </c>
      <c r="X113" s="22"/>
      <c r="Z113" s="33"/>
    </row>
    <row r="114" spans="1:26" ht="15" customHeight="1" x14ac:dyDescent="0.25">
      <c r="A114" s="18"/>
      <c r="B114" s="37">
        <v>113</v>
      </c>
      <c r="C114" s="20" t="s">
        <v>123</v>
      </c>
      <c r="D114" s="20" t="s">
        <v>40</v>
      </c>
      <c r="E114" s="20" t="s">
        <v>287</v>
      </c>
      <c r="F114" s="32"/>
      <c r="G114" s="22">
        <v>300</v>
      </c>
      <c r="H114" s="22">
        <v>95</v>
      </c>
      <c r="I114" s="22">
        <v>255</v>
      </c>
      <c r="J114" s="23" t="s">
        <v>185</v>
      </c>
      <c r="K114" s="24">
        <v>32</v>
      </c>
      <c r="L114" s="24" t="s">
        <v>327</v>
      </c>
      <c r="M114" s="25">
        <v>121</v>
      </c>
      <c r="N114" s="26">
        <v>44394</v>
      </c>
      <c r="O114" s="25">
        <v>690</v>
      </c>
      <c r="P114" s="24">
        <v>50</v>
      </c>
      <c r="Q114" s="24" t="e">
        <f>(#REF!+P114)*1.1</f>
        <v>#REF!</v>
      </c>
      <c r="R114" s="27"/>
      <c r="S114" s="43"/>
      <c r="T114" s="29"/>
      <c r="U114" s="34"/>
      <c r="V114" s="54">
        <v>0</v>
      </c>
      <c r="W114" s="36">
        <v>5</v>
      </c>
      <c r="X114" s="32"/>
      <c r="Z114" s="33"/>
    </row>
    <row r="115" spans="1:26" ht="15" customHeight="1" x14ac:dyDescent="0.25">
      <c r="A115" s="18"/>
      <c r="B115" s="19">
        <v>114</v>
      </c>
      <c r="C115" s="20" t="s">
        <v>126</v>
      </c>
      <c r="D115" s="20" t="s">
        <v>44</v>
      </c>
      <c r="E115" s="20" t="s">
        <v>288</v>
      </c>
      <c r="F115" s="32"/>
      <c r="G115" s="22">
        <v>378</v>
      </c>
      <c r="H115" s="22">
        <v>118</v>
      </c>
      <c r="I115" s="22">
        <v>226</v>
      </c>
      <c r="J115" s="23" t="s">
        <v>185</v>
      </c>
      <c r="K115" s="24">
        <v>37</v>
      </c>
      <c r="L115" s="24" t="s">
        <v>189</v>
      </c>
      <c r="M115" s="25">
        <v>80</v>
      </c>
      <c r="N115" s="26">
        <v>44394</v>
      </c>
      <c r="O115" s="25">
        <v>699</v>
      </c>
      <c r="P115" s="24">
        <v>50</v>
      </c>
      <c r="Q115" s="24" t="e">
        <f>(#REF!+P115)*1.1</f>
        <v>#REF!</v>
      </c>
      <c r="R115" s="27"/>
      <c r="S115" s="28"/>
      <c r="T115" s="29"/>
      <c r="U115" s="34"/>
      <c r="V115" s="35">
        <v>0</v>
      </c>
      <c r="W115" s="36">
        <v>5</v>
      </c>
      <c r="X115" s="32"/>
    </row>
    <row r="116" spans="1:26" s="33" customFormat="1" ht="15" customHeight="1" x14ac:dyDescent="0.25">
      <c r="A116" s="18"/>
      <c r="B116" s="19">
        <v>115</v>
      </c>
      <c r="C116" s="20" t="s">
        <v>133</v>
      </c>
      <c r="D116" s="20" t="s">
        <v>29</v>
      </c>
      <c r="E116" s="48" t="s">
        <v>289</v>
      </c>
      <c r="F116" s="32"/>
      <c r="G116" s="22">
        <v>396</v>
      </c>
      <c r="H116" s="22">
        <v>105</v>
      </c>
      <c r="I116" s="22">
        <v>248</v>
      </c>
      <c r="J116" s="23" t="s">
        <v>185</v>
      </c>
      <c r="K116" s="24">
        <v>135</v>
      </c>
      <c r="L116" s="24" t="s">
        <v>189</v>
      </c>
      <c r="M116" s="25">
        <v>9</v>
      </c>
      <c r="N116" s="26">
        <v>44394</v>
      </c>
      <c r="O116" s="25">
        <v>54</v>
      </c>
      <c r="P116" s="24">
        <v>50</v>
      </c>
      <c r="Q116" s="24" t="e">
        <f>(#REF!+P116)*1.1</f>
        <v>#REF!</v>
      </c>
      <c r="R116" s="27"/>
      <c r="S116" s="28"/>
      <c r="T116" s="29"/>
      <c r="U116" s="34"/>
      <c r="V116" s="35">
        <v>0</v>
      </c>
      <c r="W116" s="36">
        <v>5</v>
      </c>
      <c r="X116" s="32"/>
      <c r="Y116" s="1"/>
      <c r="Z116" s="1"/>
    </row>
    <row r="117" spans="1:26" s="33" customFormat="1" ht="15" customHeight="1" x14ac:dyDescent="0.25">
      <c r="A117" s="18"/>
      <c r="B117" s="19">
        <v>116</v>
      </c>
      <c r="C117" s="20" t="s">
        <v>134</v>
      </c>
      <c r="D117" s="20" t="s">
        <v>29</v>
      </c>
      <c r="E117" s="48" t="s">
        <v>290</v>
      </c>
      <c r="F117" s="32"/>
      <c r="G117" s="22">
        <v>156</v>
      </c>
      <c r="H117" s="22">
        <v>34</v>
      </c>
      <c r="I117" s="22">
        <v>140</v>
      </c>
      <c r="J117" s="23" t="s">
        <v>191</v>
      </c>
      <c r="K117" s="24">
        <v>60</v>
      </c>
      <c r="L117" s="24" t="s">
        <v>189</v>
      </c>
      <c r="M117" s="25">
        <v>120</v>
      </c>
      <c r="N117" s="26">
        <v>44394</v>
      </c>
      <c r="O117" s="25">
        <v>100</v>
      </c>
      <c r="P117" s="24">
        <v>50</v>
      </c>
      <c r="Q117" s="24" t="e">
        <f>(#REF!+P117)*1.1</f>
        <v>#REF!</v>
      </c>
      <c r="R117" s="27"/>
      <c r="S117" s="28"/>
      <c r="T117" s="29"/>
      <c r="U117" s="34"/>
      <c r="V117" s="35">
        <v>0</v>
      </c>
      <c r="W117" s="36">
        <v>5</v>
      </c>
      <c r="X117" s="22"/>
      <c r="Y117" s="1"/>
      <c r="Z117" s="1"/>
    </row>
    <row r="118" spans="1:26" s="33" customFormat="1" ht="15" customHeight="1" x14ac:dyDescent="0.25">
      <c r="A118" s="18"/>
      <c r="B118" s="19">
        <v>117</v>
      </c>
      <c r="C118" s="20" t="s">
        <v>136</v>
      </c>
      <c r="D118" s="20" t="s">
        <v>40</v>
      </c>
      <c r="E118" s="20" t="s">
        <v>291</v>
      </c>
      <c r="F118" s="32"/>
      <c r="G118" s="22">
        <v>300</v>
      </c>
      <c r="H118" s="22">
        <v>87</v>
      </c>
      <c r="I118" s="22">
        <v>172</v>
      </c>
      <c r="J118" s="23" t="s">
        <v>185</v>
      </c>
      <c r="K118" s="24">
        <v>34</v>
      </c>
      <c r="L118" s="24" t="s">
        <v>189</v>
      </c>
      <c r="M118" s="25">
        <v>69</v>
      </c>
      <c r="N118" s="26">
        <v>44394</v>
      </c>
      <c r="O118" s="25">
        <v>759</v>
      </c>
      <c r="P118" s="24">
        <v>50</v>
      </c>
      <c r="Q118" s="24" t="e">
        <f>(#REF!+P118)*1.1</f>
        <v>#REF!</v>
      </c>
      <c r="R118" s="27"/>
      <c r="S118" s="28"/>
      <c r="T118" s="29"/>
      <c r="U118" s="34"/>
      <c r="V118" s="35">
        <v>0</v>
      </c>
      <c r="W118" s="36">
        <v>5</v>
      </c>
      <c r="X118" s="22"/>
      <c r="Y118" s="1"/>
      <c r="Z118" s="1"/>
    </row>
    <row r="119" spans="1:26" s="33" customFormat="1" ht="15" customHeight="1" x14ac:dyDescent="0.25">
      <c r="A119" s="18"/>
      <c r="B119" s="37">
        <v>118</v>
      </c>
      <c r="C119" s="20" t="s">
        <v>50</v>
      </c>
      <c r="D119" s="20" t="s">
        <v>29</v>
      </c>
      <c r="E119" s="20" t="s">
        <v>292</v>
      </c>
      <c r="F119" s="32"/>
      <c r="G119" s="22">
        <v>300</v>
      </c>
      <c r="H119" s="22">
        <v>79</v>
      </c>
      <c r="I119" s="22">
        <v>245</v>
      </c>
      <c r="J119" s="23" t="s">
        <v>185</v>
      </c>
      <c r="K119" s="24">
        <v>59</v>
      </c>
      <c r="L119" s="24" t="s">
        <v>189</v>
      </c>
      <c r="M119" s="25">
        <v>156</v>
      </c>
      <c r="N119" s="26">
        <v>44398</v>
      </c>
      <c r="O119" s="25">
        <v>111</v>
      </c>
      <c r="P119" s="24">
        <v>50</v>
      </c>
      <c r="Q119" s="24" t="e">
        <f>(#REF!+P119)*1.1</f>
        <v>#REF!</v>
      </c>
      <c r="R119" s="27"/>
      <c r="S119" s="28"/>
      <c r="T119" s="29"/>
      <c r="U119" s="34"/>
      <c r="V119" s="35">
        <v>0</v>
      </c>
      <c r="W119" s="36">
        <v>5</v>
      </c>
      <c r="X119" s="32"/>
      <c r="Z119" s="1"/>
    </row>
    <row r="120" spans="1:26" s="33" customFormat="1" ht="15" customHeight="1" x14ac:dyDescent="0.25">
      <c r="A120" s="18"/>
      <c r="B120" s="19">
        <v>119</v>
      </c>
      <c r="C120" s="20" t="s">
        <v>49</v>
      </c>
      <c r="D120" s="20" t="s">
        <v>44</v>
      </c>
      <c r="E120" s="20" t="s">
        <v>293</v>
      </c>
      <c r="F120" s="32"/>
      <c r="G120" s="22">
        <v>235</v>
      </c>
      <c r="H120" s="22">
        <v>66</v>
      </c>
      <c r="I120" s="22">
        <v>178</v>
      </c>
      <c r="J120" s="23" t="s">
        <v>185</v>
      </c>
      <c r="K120" s="24">
        <v>45</v>
      </c>
      <c r="L120" s="24" t="s">
        <v>189</v>
      </c>
      <c r="M120" s="25">
        <v>118</v>
      </c>
      <c r="N120" s="26">
        <v>44460</v>
      </c>
      <c r="O120" s="25">
        <v>440</v>
      </c>
      <c r="P120" s="24">
        <v>50</v>
      </c>
      <c r="Q120" s="24" t="e">
        <f>(#REF!+P120)*1.1</f>
        <v>#REF!</v>
      </c>
      <c r="R120" s="27"/>
      <c r="S120" s="28"/>
      <c r="T120" s="29"/>
      <c r="U120" s="34"/>
      <c r="V120" s="35">
        <v>0</v>
      </c>
      <c r="W120" s="31"/>
      <c r="X120" s="40">
        <v>5</v>
      </c>
      <c r="Y120" s="1"/>
    </row>
    <row r="121" spans="1:26" s="33" customFormat="1" ht="15" customHeight="1" x14ac:dyDescent="0.25">
      <c r="A121" s="18"/>
      <c r="B121" s="19">
        <v>120</v>
      </c>
      <c r="C121" s="20" t="s">
        <v>146</v>
      </c>
      <c r="D121" s="20" t="s">
        <v>29</v>
      </c>
      <c r="E121" s="20" t="s">
        <v>233</v>
      </c>
      <c r="F121" s="32"/>
      <c r="G121" s="22">
        <v>532</v>
      </c>
      <c r="H121" s="22">
        <v>188</v>
      </c>
      <c r="I121" s="22">
        <v>526</v>
      </c>
      <c r="J121" s="23" t="s">
        <v>185</v>
      </c>
      <c r="K121" s="24">
        <v>117</v>
      </c>
      <c r="L121" s="24" t="s">
        <v>189</v>
      </c>
      <c r="M121" s="25">
        <v>200</v>
      </c>
      <c r="N121" s="26">
        <v>44490</v>
      </c>
      <c r="O121" s="25">
        <v>605</v>
      </c>
      <c r="P121" s="24">
        <v>50</v>
      </c>
      <c r="Q121" s="24" t="e">
        <f>(#REF!+P121)*1.1</f>
        <v>#REF!</v>
      </c>
      <c r="R121" s="27"/>
      <c r="S121" s="28"/>
      <c r="T121" s="29"/>
      <c r="U121" s="34"/>
      <c r="V121" s="35">
        <v>0</v>
      </c>
      <c r="W121" s="36">
        <v>5</v>
      </c>
      <c r="X121" s="22"/>
      <c r="Y121" s="1"/>
      <c r="Z121" s="1"/>
    </row>
    <row r="122" spans="1:26" x14ac:dyDescent="0.25">
      <c r="A122" s="18"/>
      <c r="B122" s="19">
        <v>121</v>
      </c>
      <c r="C122" s="20" t="s">
        <v>142</v>
      </c>
      <c r="D122" s="20" t="s">
        <v>29</v>
      </c>
      <c r="E122" s="20" t="s">
        <v>294</v>
      </c>
      <c r="F122" s="32"/>
      <c r="G122" s="22">
        <v>165</v>
      </c>
      <c r="H122" s="22">
        <v>14</v>
      </c>
      <c r="I122" s="22">
        <v>126</v>
      </c>
      <c r="J122" s="23" t="s">
        <v>185</v>
      </c>
      <c r="K122" s="24">
        <v>3</v>
      </c>
      <c r="L122" s="24" t="s">
        <v>200</v>
      </c>
      <c r="M122" s="25">
        <v>0</v>
      </c>
      <c r="N122" s="26">
        <v>62459</v>
      </c>
      <c r="O122" s="25" t="s">
        <v>240</v>
      </c>
      <c r="P122" s="24">
        <v>50</v>
      </c>
      <c r="Q122" s="24" t="e">
        <f>(#REF!+P122)*1.1</f>
        <v>#REF!</v>
      </c>
      <c r="R122" s="27"/>
      <c r="S122" s="43"/>
      <c r="T122" s="29"/>
      <c r="U122" s="34"/>
      <c r="V122" s="35">
        <v>0</v>
      </c>
      <c r="W122" s="31"/>
      <c r="X122" s="40">
        <v>5</v>
      </c>
    </row>
    <row r="123" spans="1:26" x14ac:dyDescent="0.25">
      <c r="B123" s="59"/>
      <c r="C123" s="60"/>
      <c r="D123" s="60"/>
      <c r="E123" s="60"/>
      <c r="F123" s="61"/>
      <c r="G123" s="61">
        <f>SUM(G5:G122)</f>
        <v>23880</v>
      </c>
      <c r="H123" s="61">
        <f>SUM(H5:H122)</f>
        <v>6531</v>
      </c>
      <c r="I123" s="61">
        <f>SUM(I5:I122)</f>
        <v>16855</v>
      </c>
      <c r="J123" s="62"/>
      <c r="K123" s="61">
        <f>SUM(K5:K122)</f>
        <v>3798</v>
      </c>
      <c r="L123" s="63"/>
      <c r="M123" s="61">
        <f>SUM(M5:M122)</f>
        <v>15821</v>
      </c>
      <c r="N123" s="64"/>
      <c r="O123" s="61">
        <f>SUM(O5:O122)</f>
        <v>19356</v>
      </c>
      <c r="P123" s="65"/>
      <c r="Q123" s="66" t="e">
        <f>SUM(Q5:Q122)</f>
        <v>#REF!</v>
      </c>
      <c r="R123" s="61">
        <f>SUM(R5:R122)</f>
        <v>14321</v>
      </c>
      <c r="S123" s="67"/>
      <c r="T123" s="68"/>
      <c r="U123" s="69"/>
      <c r="V123" s="70">
        <f>SUM(V5:V122)</f>
        <v>161</v>
      </c>
      <c r="W123" s="66">
        <f>SUM(W5:W122)</f>
        <v>205</v>
      </c>
      <c r="X123" s="66">
        <f>SUM(X5:X122)</f>
        <v>70</v>
      </c>
    </row>
    <row r="124" spans="1:26" x14ac:dyDescent="0.25">
      <c r="B124" s="59"/>
      <c r="C124" s="71"/>
      <c r="D124" s="71"/>
      <c r="E124" s="71"/>
      <c r="F124" s="71"/>
      <c r="G124" s="71"/>
      <c r="H124" s="71"/>
      <c r="I124" s="71"/>
      <c r="J124" s="72"/>
      <c r="K124" s="71"/>
      <c r="L124" s="71"/>
      <c r="M124" s="71"/>
      <c r="N124" s="73"/>
      <c r="O124" s="71"/>
      <c r="P124" s="71"/>
      <c r="Q124" s="71" t="s">
        <v>157</v>
      </c>
      <c r="R124" s="71"/>
      <c r="S124" s="74"/>
      <c r="T124" s="75"/>
      <c r="U124" s="76"/>
      <c r="V124" s="32">
        <f>V123*24</f>
        <v>3864</v>
      </c>
      <c r="W124" s="32">
        <f>W123*24</f>
        <v>4920</v>
      </c>
      <c r="X124" s="32">
        <f>X123*24</f>
        <v>1680</v>
      </c>
    </row>
    <row r="125" spans="1:26" s="33" customFormat="1" ht="15.6" hidden="1" x14ac:dyDescent="0.3">
      <c r="B125" s="59"/>
      <c r="C125" s="20" t="s">
        <v>40</v>
      </c>
      <c r="D125" s="20"/>
      <c r="E125" s="20"/>
      <c r="F125" s="32"/>
      <c r="G125" s="32">
        <v>250</v>
      </c>
      <c r="H125" s="32"/>
      <c r="I125" s="32"/>
      <c r="J125" s="77"/>
      <c r="K125" s="39"/>
      <c r="L125" s="39"/>
      <c r="M125" s="32"/>
      <c r="N125" s="78"/>
      <c r="O125" s="39"/>
      <c r="P125" s="39"/>
      <c r="Q125" s="39"/>
      <c r="R125" s="42"/>
      <c r="S125" s="28"/>
      <c r="T125" s="29"/>
      <c r="U125" s="79"/>
      <c r="V125" s="80"/>
      <c r="W125" s="81" t="s">
        <v>46</v>
      </c>
      <c r="X125" s="82"/>
    </row>
    <row r="126" spans="1:26" s="33" customFormat="1" hidden="1" x14ac:dyDescent="0.25">
      <c r="B126" s="59"/>
      <c r="C126" s="20" t="s">
        <v>158</v>
      </c>
      <c r="D126" s="20"/>
      <c r="E126" s="20"/>
      <c r="F126" s="32"/>
      <c r="G126" s="32">
        <v>153</v>
      </c>
      <c r="H126" s="32"/>
      <c r="I126" s="32"/>
      <c r="J126" s="77"/>
      <c r="K126" s="39"/>
      <c r="L126" s="39"/>
      <c r="M126" s="32"/>
      <c r="N126" s="78"/>
      <c r="O126" s="39"/>
      <c r="P126" s="39"/>
      <c r="Q126" s="39"/>
      <c r="R126" s="42"/>
      <c r="S126" s="28"/>
      <c r="T126" s="29"/>
      <c r="U126" s="79"/>
      <c r="V126" s="83"/>
      <c r="W126" s="84"/>
      <c r="X126" s="82"/>
    </row>
    <row r="127" spans="1:26" s="33" customFormat="1" hidden="1" x14ac:dyDescent="0.25">
      <c r="B127" s="59"/>
      <c r="C127" s="20" t="s">
        <v>159</v>
      </c>
      <c r="D127" s="48"/>
      <c r="E127" s="85"/>
      <c r="F127" s="32"/>
      <c r="G127" s="32">
        <v>241</v>
      </c>
      <c r="H127" s="32"/>
      <c r="I127" s="32"/>
      <c r="J127" s="77"/>
      <c r="K127" s="39"/>
      <c r="L127" s="39"/>
      <c r="M127" s="32"/>
      <c r="N127" s="78"/>
      <c r="O127" s="39"/>
      <c r="P127" s="39"/>
      <c r="Q127" s="39"/>
      <c r="R127" s="42"/>
      <c r="S127" s="28"/>
      <c r="T127" s="29"/>
      <c r="U127" s="79"/>
      <c r="V127" s="84"/>
      <c r="W127" s="84" t="s">
        <v>46</v>
      </c>
      <c r="X127" s="82"/>
    </row>
    <row r="128" spans="1:26" s="33" customFormat="1" hidden="1" x14ac:dyDescent="0.25">
      <c r="B128" s="59"/>
      <c r="C128" s="20" t="s">
        <v>160</v>
      </c>
      <c r="D128" s="20"/>
      <c r="E128" s="20"/>
      <c r="F128" s="32"/>
      <c r="G128" s="32">
        <v>177</v>
      </c>
      <c r="H128" s="32"/>
      <c r="I128" s="32"/>
      <c r="J128" s="77"/>
      <c r="K128" s="39"/>
      <c r="L128" s="39"/>
      <c r="M128" s="32"/>
      <c r="N128" s="78"/>
      <c r="O128" s="39"/>
      <c r="P128" s="42"/>
      <c r="Q128" s="39" t="s">
        <v>46</v>
      </c>
      <c r="R128" s="42"/>
      <c r="S128" s="28"/>
      <c r="T128" s="29"/>
      <c r="U128" s="79"/>
      <c r="V128" s="84" t="s">
        <v>46</v>
      </c>
      <c r="W128" s="84" t="s">
        <v>46</v>
      </c>
      <c r="X128" s="82"/>
    </row>
    <row r="129" spans="1:29" x14ac:dyDescent="0.25">
      <c r="B129" s="59"/>
      <c r="C129" s="20"/>
      <c r="D129" s="20"/>
      <c r="E129" s="20"/>
      <c r="F129" s="32"/>
      <c r="G129" s="32">
        <f>SUM(G125:G128)</f>
        <v>821</v>
      </c>
      <c r="H129" s="32"/>
      <c r="I129" s="32"/>
      <c r="J129" s="77"/>
      <c r="K129" s="39"/>
      <c r="L129" s="39"/>
      <c r="M129" s="32"/>
      <c r="N129" s="78"/>
      <c r="O129" s="39"/>
      <c r="P129" s="39"/>
      <c r="Q129" s="39"/>
      <c r="R129" s="32"/>
      <c r="S129" s="43"/>
      <c r="T129" s="86"/>
      <c r="U129" s="79"/>
      <c r="W129" s="84"/>
      <c r="X129" s="82"/>
    </row>
    <row r="130" spans="1:29" ht="15.6" x14ac:dyDescent="0.25">
      <c r="B130" s="88"/>
      <c r="C130" s="89" t="s">
        <v>161</v>
      </c>
      <c r="D130" s="89"/>
      <c r="E130" s="89"/>
      <c r="F130" s="89"/>
      <c r="G130" s="90">
        <f>G123+G129</f>
        <v>24701</v>
      </c>
      <c r="H130" s="90">
        <f>H123+H129</f>
        <v>6531</v>
      </c>
      <c r="I130" s="90"/>
      <c r="J130" s="91"/>
      <c r="K130" s="92">
        <v>5219</v>
      </c>
      <c r="L130" s="90"/>
      <c r="M130" s="92">
        <f>M123</f>
        <v>15821</v>
      </c>
      <c r="N130" s="93" t="s">
        <v>46</v>
      </c>
      <c r="O130" s="92">
        <f>O123</f>
        <v>19356</v>
      </c>
      <c r="P130" s="39"/>
      <c r="Q130" s="92" t="e">
        <f>Q123</f>
        <v>#REF!</v>
      </c>
      <c r="R130" s="92">
        <f>R123</f>
        <v>14321</v>
      </c>
      <c r="S130" s="43"/>
      <c r="T130" s="86"/>
      <c r="U130" s="94"/>
      <c r="W130" s="95" t="s">
        <v>162</v>
      </c>
      <c r="X130" s="96" t="s">
        <v>163</v>
      </c>
    </row>
    <row r="131" spans="1:29" x14ac:dyDescent="0.25">
      <c r="B131" s="88"/>
      <c r="C131" s="97"/>
      <c r="D131" s="97"/>
      <c r="E131" s="97"/>
      <c r="F131" s="97"/>
      <c r="G131" s="97"/>
      <c r="H131" s="22"/>
      <c r="I131" s="22"/>
      <c r="J131" s="23"/>
      <c r="K131" s="22"/>
      <c r="L131" s="22"/>
      <c r="M131" s="98"/>
      <c r="N131" s="99"/>
      <c r="O131" s="100"/>
      <c r="P131" s="39"/>
      <c r="Q131" s="39"/>
      <c r="R131" s="22"/>
      <c r="S131" s="43"/>
      <c r="T131" s="86"/>
      <c r="U131" s="94"/>
      <c r="W131" s="101" t="s">
        <v>164</v>
      </c>
    </row>
    <row r="132" spans="1:29" ht="16.2" thickBot="1" x14ac:dyDescent="0.3">
      <c r="B132" s="102"/>
      <c r="C132" s="103" t="s">
        <v>46</v>
      </c>
      <c r="D132" s="103"/>
      <c r="E132" s="103"/>
      <c r="F132" s="103"/>
      <c r="G132" s="103"/>
      <c r="H132" s="104"/>
      <c r="I132" s="104"/>
      <c r="J132" s="105"/>
      <c r="K132" s="104"/>
      <c r="L132" s="104"/>
      <c r="M132" s="106" t="s">
        <v>46</v>
      </c>
      <c r="N132" s="107"/>
      <c r="O132" s="108" t="s">
        <v>46</v>
      </c>
      <c r="P132" s="109"/>
      <c r="Q132" s="39"/>
      <c r="R132" s="104"/>
      <c r="S132" s="110">
        <f>SUM(S5:S128)</f>
        <v>596.70833333333337</v>
      </c>
      <c r="T132" s="111"/>
      <c r="U132" s="112"/>
      <c r="W132" s="113" t="s">
        <v>46</v>
      </c>
      <c r="X132" s="114"/>
    </row>
    <row r="133" spans="1:29" ht="15.6" thickTop="1" x14ac:dyDescent="0.25">
      <c r="C133" s="115"/>
      <c r="D133" s="115"/>
      <c r="E133" s="115"/>
      <c r="F133" s="115"/>
      <c r="G133" s="115"/>
      <c r="H133" s="116" t="s">
        <v>46</v>
      </c>
      <c r="I133" s="116"/>
      <c r="J133" s="117"/>
      <c r="K133" s="116" t="s">
        <v>46</v>
      </c>
      <c r="L133" s="116"/>
      <c r="M133" s="118">
        <v>23946</v>
      </c>
      <c r="N133" s="119"/>
      <c r="O133" s="120">
        <v>24621</v>
      </c>
      <c r="P133" s="120"/>
      <c r="Q133" s="120"/>
      <c r="R133" s="116">
        <v>16034</v>
      </c>
      <c r="S133" s="116"/>
      <c r="T133" s="121"/>
      <c r="U133" s="122"/>
      <c r="X133" s="114"/>
    </row>
    <row r="134" spans="1:29" x14ac:dyDescent="0.25">
      <c r="C134" s="124"/>
      <c r="D134" s="124"/>
      <c r="E134" s="124"/>
      <c r="F134" s="124"/>
      <c r="G134" s="124"/>
      <c r="H134" s="125"/>
      <c r="I134" s="125"/>
      <c r="J134" s="126"/>
      <c r="K134" s="125"/>
      <c r="L134" s="125"/>
      <c r="M134" s="127"/>
      <c r="N134" s="119"/>
      <c r="O134" s="128"/>
      <c r="P134" s="129"/>
      <c r="Q134" s="129"/>
      <c r="R134" s="125"/>
      <c r="S134" s="125"/>
      <c r="T134" s="130"/>
      <c r="U134" s="131"/>
    </row>
    <row r="135" spans="1:29" s="33" customFormat="1" x14ac:dyDescent="0.25">
      <c r="B135" s="82"/>
      <c r="C135" s="48"/>
      <c r="D135" s="48"/>
      <c r="E135" s="48"/>
      <c r="F135" s="48"/>
      <c r="G135" s="48"/>
      <c r="H135" s="46"/>
      <c r="I135" s="46"/>
      <c r="J135" s="132"/>
      <c r="K135" s="46"/>
      <c r="L135" s="46"/>
      <c r="M135" s="83"/>
      <c r="N135" s="133"/>
      <c r="O135" s="134"/>
      <c r="P135" s="49"/>
      <c r="Q135" s="49"/>
      <c r="R135" s="46"/>
      <c r="S135" s="46"/>
      <c r="T135" s="135"/>
      <c r="U135" s="136"/>
      <c r="V135" s="87"/>
      <c r="W135" s="87"/>
      <c r="X135" s="82"/>
    </row>
    <row r="136" spans="1:29" s="33" customFormat="1" x14ac:dyDescent="0.25">
      <c r="B136" s="82"/>
      <c r="C136" s="48"/>
      <c r="D136" s="48"/>
      <c r="E136" s="48"/>
      <c r="F136" s="48"/>
      <c r="G136" s="48"/>
      <c r="H136" s="46"/>
      <c r="I136" s="46"/>
      <c r="J136" s="132"/>
      <c r="K136" s="46"/>
      <c r="L136" s="46"/>
      <c r="M136" s="83"/>
      <c r="N136" s="133"/>
      <c r="O136" s="134"/>
      <c r="P136" s="49"/>
      <c r="Q136" s="49"/>
      <c r="R136" s="46"/>
      <c r="S136" s="46"/>
      <c r="T136" s="135"/>
      <c r="U136" s="136"/>
      <c r="V136" s="87"/>
      <c r="W136" s="87"/>
      <c r="X136" s="82"/>
    </row>
    <row r="137" spans="1:29" s="33" customFormat="1" x14ac:dyDescent="0.25">
      <c r="B137" s="82"/>
      <c r="C137" s="85"/>
      <c r="D137" s="85"/>
      <c r="E137" s="85"/>
      <c r="F137" s="85"/>
      <c r="G137" s="85"/>
      <c r="H137" s="82"/>
      <c r="I137" s="82"/>
      <c r="J137" s="137"/>
      <c r="K137" s="82"/>
      <c r="L137" s="82"/>
      <c r="M137" s="87"/>
      <c r="N137" s="138"/>
      <c r="O137" s="139"/>
      <c r="P137" s="140"/>
      <c r="Q137" s="140"/>
      <c r="R137" s="82"/>
      <c r="S137" s="82"/>
      <c r="T137" s="141"/>
      <c r="U137" s="142"/>
      <c r="V137" s="87"/>
      <c r="W137" s="87"/>
      <c r="X137" s="82"/>
    </row>
    <row r="138" spans="1:29" s="33" customFormat="1" x14ac:dyDescent="0.25">
      <c r="B138" s="82"/>
      <c r="C138" s="85"/>
      <c r="D138" s="85"/>
      <c r="E138" s="85"/>
      <c r="F138" s="85"/>
      <c r="G138" s="85"/>
      <c r="H138" s="82"/>
      <c r="I138" s="82"/>
      <c r="J138" s="137"/>
      <c r="K138" s="82"/>
      <c r="L138" s="82"/>
      <c r="M138" s="87"/>
      <c r="N138" s="138"/>
      <c r="O138" s="139"/>
      <c r="P138" s="140"/>
      <c r="Q138" s="140"/>
      <c r="R138" s="82"/>
      <c r="S138" s="82"/>
      <c r="T138" s="141"/>
      <c r="U138" s="142"/>
      <c r="V138" s="87"/>
      <c r="W138" s="87"/>
      <c r="X138" s="82"/>
    </row>
    <row r="139" spans="1:29" s="33" customFormat="1" ht="15.6" x14ac:dyDescent="0.3">
      <c r="B139" s="82"/>
      <c r="C139" s="143" t="s">
        <v>165</v>
      </c>
      <c r="D139" s="143"/>
      <c r="E139" s="85"/>
      <c r="F139" s="85"/>
      <c r="G139" s="85"/>
      <c r="H139" s="82"/>
      <c r="I139" s="82"/>
      <c r="J139" s="137"/>
      <c r="K139" s="82"/>
      <c r="L139" s="82"/>
      <c r="M139" s="82"/>
      <c r="N139" s="144"/>
      <c r="O139" s="140"/>
      <c r="P139" s="140"/>
      <c r="Q139" s="140"/>
      <c r="R139" s="82"/>
      <c r="S139" s="82"/>
      <c r="T139" s="141"/>
      <c r="U139" s="142"/>
      <c r="V139" s="87"/>
      <c r="W139" s="87"/>
      <c r="X139" s="82"/>
    </row>
    <row r="140" spans="1:29" x14ac:dyDescent="0.25">
      <c r="C140" s="145"/>
      <c r="D140" s="145"/>
    </row>
    <row r="141" spans="1:29" x14ac:dyDescent="0.25">
      <c r="C141" s="145"/>
      <c r="D141" s="145"/>
    </row>
    <row r="142" spans="1:29" x14ac:dyDescent="0.25">
      <c r="C142" s="145"/>
      <c r="D142" s="145"/>
    </row>
    <row r="143" spans="1:29" s="146" customFormat="1" x14ac:dyDescent="0.25">
      <c r="A143" s="1"/>
      <c r="B143" s="2"/>
      <c r="C143" s="145"/>
      <c r="D143" s="145"/>
      <c r="H143" s="2"/>
      <c r="I143" s="2"/>
      <c r="J143" s="147"/>
      <c r="K143" s="2"/>
      <c r="L143" s="2"/>
      <c r="M143" s="123"/>
      <c r="N143" s="148"/>
      <c r="O143" s="149"/>
      <c r="P143" s="58"/>
      <c r="Q143" s="58"/>
      <c r="R143" s="2"/>
      <c r="S143" s="2"/>
      <c r="T143" s="150"/>
      <c r="U143" s="151"/>
      <c r="V143" s="87"/>
      <c r="W143" s="123"/>
      <c r="X143" s="2"/>
      <c r="Y143" s="1"/>
      <c r="Z143" s="1"/>
      <c r="AA143" s="1"/>
      <c r="AB143" s="1"/>
      <c r="AC143" s="1"/>
    </row>
    <row r="144" spans="1:29" s="146" customFormat="1" ht="15.6" x14ac:dyDescent="0.3">
      <c r="A144" s="1"/>
      <c r="B144" s="2"/>
      <c r="C144" s="152"/>
      <c r="D144" s="152"/>
      <c r="H144" s="2"/>
      <c r="I144" s="2"/>
      <c r="J144" s="147"/>
      <c r="K144" s="2"/>
      <c r="L144" s="2"/>
      <c r="M144" s="123"/>
      <c r="N144" s="148"/>
      <c r="O144" s="149"/>
      <c r="P144" s="58"/>
      <c r="Q144" s="58"/>
      <c r="R144" s="2"/>
      <c r="S144" s="2"/>
      <c r="T144" s="150"/>
      <c r="U144" s="151"/>
      <c r="V144" s="87"/>
      <c r="W144" s="123"/>
      <c r="X144" s="2"/>
      <c r="Y144" s="1"/>
      <c r="Z144" s="1"/>
      <c r="AA144" s="1"/>
      <c r="AB144" s="1"/>
      <c r="AC144" s="1"/>
    </row>
    <row r="145" spans="1:29" s="146" customFormat="1" ht="15.6" x14ac:dyDescent="0.3">
      <c r="A145" s="1"/>
      <c r="B145" s="2"/>
      <c r="C145" s="152"/>
      <c r="D145" s="152"/>
      <c r="H145" s="2"/>
      <c r="I145" s="2"/>
      <c r="J145" s="147"/>
      <c r="K145" s="2"/>
      <c r="L145" s="2"/>
      <c r="M145" s="123"/>
      <c r="N145" s="148"/>
      <c r="O145" s="149"/>
      <c r="P145" s="58"/>
      <c r="Q145" s="58"/>
      <c r="R145" s="2"/>
      <c r="S145" s="2"/>
      <c r="T145" s="150"/>
      <c r="U145" s="151"/>
      <c r="V145" s="87"/>
      <c r="W145" s="123"/>
      <c r="X145" s="2"/>
      <c r="Y145" s="1"/>
      <c r="Z145" s="1"/>
      <c r="AA145" s="1"/>
      <c r="AB145" s="1"/>
      <c r="AC145" s="1"/>
    </row>
    <row r="146" spans="1:29" s="146" customFormat="1" ht="15.6" x14ac:dyDescent="0.3">
      <c r="A146" s="1"/>
      <c r="B146" s="2"/>
      <c r="C146" s="152"/>
      <c r="D146" s="152"/>
      <c r="H146" s="2"/>
      <c r="I146" s="2"/>
      <c r="J146" s="147"/>
      <c r="K146" s="2"/>
      <c r="L146" s="2"/>
      <c r="M146" s="123"/>
      <c r="N146" s="148"/>
      <c r="O146" s="149"/>
      <c r="P146" s="58"/>
      <c r="Q146" s="58"/>
      <c r="R146" s="2"/>
      <c r="S146" s="2"/>
      <c r="T146" s="150"/>
      <c r="U146" s="151"/>
      <c r="V146" s="87"/>
      <c r="W146" s="123"/>
      <c r="X146" s="2"/>
      <c r="Y146" s="1"/>
      <c r="Z146" s="1"/>
      <c r="AA146" s="1"/>
      <c r="AB146" s="1"/>
      <c r="AC146" s="1"/>
    </row>
    <row r="147" spans="1:29" s="146" customFormat="1" x14ac:dyDescent="0.25">
      <c r="A147" s="1"/>
      <c r="B147" s="2"/>
      <c r="C147" s="44" t="s">
        <v>48</v>
      </c>
      <c r="D147" s="20" t="s">
        <v>40</v>
      </c>
      <c r="E147" s="20" t="s">
        <v>295</v>
      </c>
      <c r="F147" s="45" t="e">
        <f>#REF!</f>
        <v>#REF!</v>
      </c>
      <c r="G147" s="22">
        <v>315</v>
      </c>
      <c r="H147" s="22">
        <v>77</v>
      </c>
      <c r="I147" s="22">
        <v>191</v>
      </c>
      <c r="J147" s="23" t="s">
        <v>185</v>
      </c>
      <c r="K147" s="24">
        <v>43</v>
      </c>
      <c r="L147" s="24" t="s">
        <v>186</v>
      </c>
      <c r="M147" s="25">
        <v>0</v>
      </c>
      <c r="N147" s="26">
        <v>0</v>
      </c>
      <c r="O147" s="25">
        <v>0</v>
      </c>
      <c r="P147" s="24">
        <v>50</v>
      </c>
      <c r="Q147" s="24" t="e">
        <f>(#REF!+P147)*1.1</f>
        <v>#REF!</v>
      </c>
      <c r="R147" s="27"/>
      <c r="S147" s="28"/>
      <c r="T147" s="29"/>
      <c r="U147" s="34"/>
      <c r="V147" s="30">
        <v>5</v>
      </c>
      <c r="W147" s="31"/>
      <c r="X147" s="22"/>
      <c r="Y147" s="1"/>
      <c r="Z147" s="33"/>
      <c r="AA147" s="33"/>
      <c r="AB147" s="1"/>
      <c r="AC147" s="1"/>
    </row>
    <row r="148" spans="1:29" s="146" customFormat="1" x14ac:dyDescent="0.25">
      <c r="A148" s="1"/>
      <c r="B148" s="2"/>
      <c r="C148" s="20" t="s">
        <v>54</v>
      </c>
      <c r="D148" s="20" t="s">
        <v>38</v>
      </c>
      <c r="E148" s="20" t="s">
        <v>214</v>
      </c>
      <c r="F148" s="32"/>
      <c r="G148" s="22">
        <v>202</v>
      </c>
      <c r="H148" s="22">
        <v>97</v>
      </c>
      <c r="I148" s="22">
        <v>71</v>
      </c>
      <c r="J148" s="23" t="s">
        <v>185</v>
      </c>
      <c r="K148" s="24">
        <v>33</v>
      </c>
      <c r="L148" s="24" t="s">
        <v>189</v>
      </c>
      <c r="M148" s="25">
        <v>0</v>
      </c>
      <c r="N148" s="26">
        <v>0</v>
      </c>
      <c r="O148" s="25">
        <v>0</v>
      </c>
      <c r="P148" s="24">
        <v>50</v>
      </c>
      <c r="Q148" s="24" t="e">
        <f>(#REF!+P148)*1.1</f>
        <v>#REF!</v>
      </c>
      <c r="R148" s="27"/>
      <c r="S148" s="28"/>
      <c r="T148" s="29"/>
      <c r="U148" s="34"/>
      <c r="V148" s="35">
        <v>0</v>
      </c>
      <c r="W148" s="36">
        <v>5</v>
      </c>
      <c r="X148" s="32"/>
      <c r="Y148" s="1"/>
      <c r="Z148" s="1"/>
      <c r="AA148" s="1"/>
      <c r="AB148" s="1"/>
      <c r="AC148" s="1"/>
    </row>
    <row r="149" spans="1:29" x14ac:dyDescent="0.25">
      <c r="C149" s="20" t="s">
        <v>58</v>
      </c>
      <c r="D149" s="20" t="s">
        <v>29</v>
      </c>
      <c r="E149" s="20" t="s">
        <v>296</v>
      </c>
      <c r="F149" s="32"/>
      <c r="G149" s="22">
        <v>236</v>
      </c>
      <c r="H149" s="22">
        <v>54</v>
      </c>
      <c r="I149" s="22">
        <v>172</v>
      </c>
      <c r="J149" s="23" t="s">
        <v>191</v>
      </c>
      <c r="K149" s="24">
        <v>48</v>
      </c>
      <c r="L149" s="24" t="s">
        <v>189</v>
      </c>
      <c r="M149" s="25">
        <v>0</v>
      </c>
      <c r="N149" s="26">
        <v>0</v>
      </c>
      <c r="O149" s="25">
        <v>0</v>
      </c>
      <c r="P149" s="24">
        <v>50</v>
      </c>
      <c r="Q149" s="24" t="e">
        <f>(#REF!+P149)*1.1</f>
        <v>#REF!</v>
      </c>
      <c r="R149" s="27"/>
      <c r="S149" s="28"/>
      <c r="T149" s="29"/>
      <c r="U149" s="34"/>
      <c r="V149" s="35">
        <v>3</v>
      </c>
      <c r="W149" s="36">
        <v>2</v>
      </c>
      <c r="X149" s="22"/>
      <c r="Z149" s="33"/>
    </row>
    <row r="150" spans="1:29" x14ac:dyDescent="0.25">
      <c r="C150" s="20" t="s">
        <v>63</v>
      </c>
      <c r="D150" s="20" t="s">
        <v>38</v>
      </c>
      <c r="E150" s="20" t="s">
        <v>297</v>
      </c>
      <c r="F150" s="32"/>
      <c r="G150" s="22">
        <v>282</v>
      </c>
      <c r="H150" s="22">
        <v>64</v>
      </c>
      <c r="I150" s="22">
        <v>246</v>
      </c>
      <c r="J150" s="23" t="s">
        <v>185</v>
      </c>
      <c r="K150" s="24">
        <v>55</v>
      </c>
      <c r="L150" s="24" t="s">
        <v>189</v>
      </c>
      <c r="M150" s="25">
        <v>0</v>
      </c>
      <c r="N150" s="26">
        <v>0</v>
      </c>
      <c r="O150" s="25">
        <v>0</v>
      </c>
      <c r="P150" s="24">
        <v>50</v>
      </c>
      <c r="Q150" s="24" t="e">
        <f>(#REF!+P150)*1.1</f>
        <v>#REF!</v>
      </c>
      <c r="R150" s="27"/>
      <c r="S150" s="28"/>
      <c r="T150" s="29"/>
      <c r="U150" s="34"/>
      <c r="V150" s="35">
        <v>0</v>
      </c>
      <c r="W150" s="36">
        <v>5</v>
      </c>
      <c r="X150" s="22"/>
    </row>
    <row r="151" spans="1:29" x14ac:dyDescent="0.25">
      <c r="C151" s="20" t="s">
        <v>66</v>
      </c>
      <c r="D151" s="20" t="s">
        <v>36</v>
      </c>
      <c r="E151" s="20" t="s">
        <v>298</v>
      </c>
      <c r="F151" s="32"/>
      <c r="G151" s="22">
        <v>417</v>
      </c>
      <c r="H151" s="22">
        <v>119</v>
      </c>
      <c r="I151" s="22">
        <v>308</v>
      </c>
      <c r="J151" s="23" t="s">
        <v>185</v>
      </c>
      <c r="K151" s="24">
        <v>81</v>
      </c>
      <c r="L151" s="24" t="s">
        <v>189</v>
      </c>
      <c r="M151" s="25">
        <v>0</v>
      </c>
      <c r="N151" s="26">
        <v>0</v>
      </c>
      <c r="O151" s="25">
        <v>0</v>
      </c>
      <c r="P151" s="24">
        <v>50</v>
      </c>
      <c r="Q151" s="24" t="e">
        <f>(#REF!+P151)*1.1</f>
        <v>#REF!</v>
      </c>
      <c r="R151" s="27"/>
      <c r="S151" s="28"/>
      <c r="T151" s="29"/>
      <c r="U151" s="34"/>
      <c r="V151" s="35">
        <v>0</v>
      </c>
      <c r="W151" s="36">
        <v>5</v>
      </c>
      <c r="X151" s="32"/>
    </row>
    <row r="152" spans="1:29" x14ac:dyDescent="0.25">
      <c r="C152" s="20" t="s">
        <v>68</v>
      </c>
      <c r="D152" s="20" t="s">
        <v>36</v>
      </c>
      <c r="E152" s="20" t="s">
        <v>299</v>
      </c>
      <c r="F152" s="32"/>
      <c r="G152" s="22">
        <v>185</v>
      </c>
      <c r="H152" s="22">
        <v>51</v>
      </c>
      <c r="I152" s="22">
        <v>161</v>
      </c>
      <c r="J152" s="23" t="s">
        <v>191</v>
      </c>
      <c r="K152" s="24">
        <v>45</v>
      </c>
      <c r="L152" s="24" t="s">
        <v>189</v>
      </c>
      <c r="M152" s="25">
        <v>0</v>
      </c>
      <c r="N152" s="26">
        <v>0</v>
      </c>
      <c r="O152" s="25">
        <v>0</v>
      </c>
      <c r="P152" s="24">
        <v>50</v>
      </c>
      <c r="Q152" s="24" t="e">
        <f>(#REF!+P152)*1.1</f>
        <v>#REF!</v>
      </c>
      <c r="R152" s="27"/>
      <c r="S152" s="28"/>
      <c r="T152" s="29"/>
      <c r="U152" s="34"/>
      <c r="V152" s="30">
        <v>3</v>
      </c>
      <c r="W152" s="36">
        <v>2</v>
      </c>
      <c r="X152" s="32"/>
    </row>
    <row r="153" spans="1:29" x14ac:dyDescent="0.25">
      <c r="C153" s="20" t="s">
        <v>131</v>
      </c>
      <c r="D153" s="20" t="s">
        <v>29</v>
      </c>
      <c r="E153" s="20" t="s">
        <v>300</v>
      </c>
      <c r="F153" s="32"/>
      <c r="G153" s="22">
        <v>414</v>
      </c>
      <c r="H153" s="22">
        <v>75</v>
      </c>
      <c r="I153" s="22">
        <v>200</v>
      </c>
      <c r="J153" s="23" t="s">
        <v>185</v>
      </c>
      <c r="K153" s="24">
        <v>22</v>
      </c>
      <c r="L153" s="24" t="s">
        <v>189</v>
      </c>
      <c r="M153" s="25">
        <v>0</v>
      </c>
      <c r="N153" s="26">
        <v>0</v>
      </c>
      <c r="O153" s="25">
        <v>0</v>
      </c>
      <c r="P153" s="24">
        <v>50</v>
      </c>
      <c r="Q153" s="24" t="e">
        <f>(#REF!+P153)*1.1</f>
        <v>#REF!</v>
      </c>
      <c r="R153" s="27"/>
      <c r="S153" s="43"/>
      <c r="T153" s="29"/>
      <c r="U153" s="34"/>
      <c r="V153" s="35">
        <v>5</v>
      </c>
      <c r="W153" s="31"/>
      <c r="X153" s="22"/>
    </row>
    <row r="154" spans="1:29" x14ac:dyDescent="0.25">
      <c r="C154" s="20" t="s">
        <v>97</v>
      </c>
      <c r="D154" s="20" t="s">
        <v>32</v>
      </c>
      <c r="E154" s="20" t="s">
        <v>301</v>
      </c>
      <c r="F154" s="32"/>
      <c r="G154" s="22">
        <v>237</v>
      </c>
      <c r="H154" s="22">
        <v>51</v>
      </c>
      <c r="I154" s="22">
        <v>170</v>
      </c>
      <c r="J154" s="23" t="s">
        <v>185</v>
      </c>
      <c r="K154" s="24">
        <v>30</v>
      </c>
      <c r="L154" s="24" t="s">
        <v>189</v>
      </c>
      <c r="M154" s="25">
        <v>225</v>
      </c>
      <c r="N154" s="26">
        <v>44313</v>
      </c>
      <c r="O154" s="25">
        <v>0</v>
      </c>
      <c r="P154" s="24">
        <v>50</v>
      </c>
      <c r="Q154" s="24" t="e">
        <f>(#REF!+P154)*1.1</f>
        <v>#REF!</v>
      </c>
      <c r="R154" s="27"/>
      <c r="S154" s="28"/>
      <c r="T154" s="29"/>
      <c r="U154" s="34"/>
      <c r="V154" s="35">
        <v>5</v>
      </c>
      <c r="W154" s="31"/>
      <c r="X154" s="32"/>
    </row>
    <row r="155" spans="1:29" x14ac:dyDescent="0.25">
      <c r="C155" s="20" t="s">
        <v>42</v>
      </c>
      <c r="D155" s="20" t="s">
        <v>38</v>
      </c>
      <c r="E155" s="20" t="s">
        <v>302</v>
      </c>
      <c r="F155" s="32"/>
      <c r="G155" s="22">
        <v>127</v>
      </c>
      <c r="H155" s="22">
        <v>16</v>
      </c>
      <c r="I155" s="22">
        <v>112</v>
      </c>
      <c r="J155" s="23" t="s">
        <v>185</v>
      </c>
      <c r="K155" s="24">
        <v>0</v>
      </c>
      <c r="L155" s="24" t="s">
        <v>327</v>
      </c>
      <c r="M155" s="25">
        <v>739</v>
      </c>
      <c r="N155" s="26">
        <v>44323</v>
      </c>
      <c r="O155" s="25">
        <v>0</v>
      </c>
      <c r="P155" s="24">
        <v>50</v>
      </c>
      <c r="Q155" s="24" t="e">
        <f>(#REF!+P155)*1.1</f>
        <v>#REF!</v>
      </c>
      <c r="R155" s="27"/>
      <c r="S155" s="28"/>
      <c r="T155" s="29"/>
      <c r="U155" s="34"/>
      <c r="V155" s="35">
        <v>0</v>
      </c>
      <c r="W155" s="36">
        <v>5</v>
      </c>
      <c r="X155" s="32"/>
      <c r="Y155" s="33"/>
    </row>
    <row r="156" spans="1:29" x14ac:dyDescent="0.25">
      <c r="C156" s="20" t="s">
        <v>139</v>
      </c>
      <c r="D156" s="20" t="s">
        <v>29</v>
      </c>
      <c r="E156" s="20" t="s">
        <v>303</v>
      </c>
      <c r="F156" s="32"/>
      <c r="G156" s="22">
        <v>139</v>
      </c>
      <c r="H156" s="22">
        <v>32</v>
      </c>
      <c r="I156" s="22">
        <v>92</v>
      </c>
      <c r="J156" s="23" t="s">
        <v>191</v>
      </c>
      <c r="K156" s="24">
        <v>22</v>
      </c>
      <c r="L156" s="24" t="s">
        <v>189</v>
      </c>
      <c r="M156" s="25">
        <v>382</v>
      </c>
      <c r="N156" s="26">
        <v>44343</v>
      </c>
      <c r="O156" s="25">
        <v>50</v>
      </c>
      <c r="P156" s="24">
        <v>50</v>
      </c>
      <c r="Q156" s="24" t="e">
        <f>(#REF!+P156)*1.1</f>
        <v>#REF!</v>
      </c>
      <c r="R156" s="27"/>
      <c r="S156" s="28"/>
      <c r="T156" s="29"/>
      <c r="U156" s="34"/>
      <c r="V156" s="35">
        <v>0</v>
      </c>
      <c r="W156" s="36">
        <v>5</v>
      </c>
      <c r="X156" s="32"/>
    </row>
    <row r="157" spans="1:29" x14ac:dyDescent="0.25">
      <c r="C157" s="53" t="s">
        <v>44</v>
      </c>
      <c r="D157" s="20" t="s">
        <v>44</v>
      </c>
      <c r="E157" s="20" t="s">
        <v>304</v>
      </c>
      <c r="F157" s="32"/>
      <c r="G157" s="22">
        <v>319</v>
      </c>
      <c r="H157" s="22">
        <v>56</v>
      </c>
      <c r="I157" s="22">
        <v>0</v>
      </c>
      <c r="J157" s="23">
        <v>0</v>
      </c>
      <c r="K157" s="24">
        <v>0</v>
      </c>
      <c r="L157" s="24" t="s">
        <v>200</v>
      </c>
      <c r="M157" s="25">
        <v>0</v>
      </c>
      <c r="N157" s="26">
        <v>44344</v>
      </c>
      <c r="O157" s="25">
        <v>0</v>
      </c>
      <c r="P157" s="24">
        <v>50</v>
      </c>
      <c r="Q157" s="24" t="e">
        <f>(#REF!+P157)*1.1</f>
        <v>#REF!</v>
      </c>
      <c r="R157" s="27"/>
      <c r="S157" s="28"/>
      <c r="T157" s="29"/>
      <c r="U157" s="34"/>
      <c r="V157" s="35">
        <v>0</v>
      </c>
      <c r="W157" s="31"/>
      <c r="X157" s="40">
        <v>5</v>
      </c>
    </row>
    <row r="158" spans="1:29" x14ac:dyDescent="0.25">
      <c r="C158" s="55" t="s">
        <v>125</v>
      </c>
      <c r="D158" s="20" t="s">
        <v>29</v>
      </c>
      <c r="E158" s="20" t="s">
        <v>305</v>
      </c>
      <c r="F158" s="32"/>
      <c r="G158" s="22">
        <v>60</v>
      </c>
      <c r="H158" s="22">
        <v>8</v>
      </c>
      <c r="I158" s="22">
        <v>0</v>
      </c>
      <c r="J158" s="23">
        <v>0</v>
      </c>
      <c r="K158" s="24">
        <v>0</v>
      </c>
      <c r="L158" s="24" t="s">
        <v>200</v>
      </c>
      <c r="M158" s="25">
        <v>0</v>
      </c>
      <c r="N158" s="26">
        <v>44344</v>
      </c>
      <c r="O158" s="25">
        <v>0</v>
      </c>
      <c r="P158" s="24">
        <v>50</v>
      </c>
      <c r="Q158" s="24" t="e">
        <f>(#REF!+P158)*1.1</f>
        <v>#REF!</v>
      </c>
      <c r="R158" s="27"/>
      <c r="S158" s="28"/>
      <c r="T158" s="29"/>
      <c r="U158" s="34"/>
      <c r="V158" s="35">
        <v>0</v>
      </c>
      <c r="W158" s="31"/>
      <c r="X158" s="40">
        <v>5</v>
      </c>
    </row>
    <row r="159" spans="1:29" x14ac:dyDescent="0.25">
      <c r="C159" s="20" t="s">
        <v>65</v>
      </c>
      <c r="D159" s="20" t="s">
        <v>44</v>
      </c>
      <c r="E159" s="20">
        <v>0</v>
      </c>
      <c r="F159" s="32"/>
      <c r="G159" s="22">
        <v>1022</v>
      </c>
      <c r="H159" s="22">
        <v>193</v>
      </c>
      <c r="I159" s="22">
        <v>634</v>
      </c>
      <c r="J159" s="23" t="s">
        <v>185</v>
      </c>
      <c r="K159" s="24">
        <v>136</v>
      </c>
      <c r="L159" s="24" t="s">
        <v>189</v>
      </c>
      <c r="M159" s="25">
        <v>163</v>
      </c>
      <c r="N159" s="26">
        <v>44345</v>
      </c>
      <c r="O159" s="25">
        <v>2380</v>
      </c>
      <c r="P159" s="24">
        <v>50</v>
      </c>
      <c r="Q159" s="24" t="e">
        <f>(#REF!+P159)*1.1</f>
        <v>#REF!</v>
      </c>
      <c r="R159" s="27"/>
      <c r="S159" s="28"/>
      <c r="T159" s="29"/>
      <c r="U159" s="34"/>
      <c r="V159" s="30">
        <v>5</v>
      </c>
      <c r="W159" s="31"/>
      <c r="X159" s="32"/>
      <c r="Z159" s="4"/>
      <c r="AA159" s="33"/>
    </row>
    <row r="160" spans="1:29" x14ac:dyDescent="0.25">
      <c r="C160" s="20" t="s">
        <v>80</v>
      </c>
      <c r="D160" s="20" t="s">
        <v>36</v>
      </c>
      <c r="E160" s="20" t="s">
        <v>306</v>
      </c>
      <c r="F160" s="32"/>
      <c r="G160" s="22">
        <v>237</v>
      </c>
      <c r="H160" s="22">
        <v>77</v>
      </c>
      <c r="I160" s="22">
        <v>166</v>
      </c>
      <c r="J160" s="23" t="s">
        <v>185</v>
      </c>
      <c r="K160" s="24">
        <v>43</v>
      </c>
      <c r="L160" s="24" t="s">
        <v>186</v>
      </c>
      <c r="M160" s="25">
        <v>261</v>
      </c>
      <c r="N160" s="26">
        <v>44345</v>
      </c>
      <c r="O160" s="25">
        <v>308</v>
      </c>
      <c r="P160" s="24">
        <v>50</v>
      </c>
      <c r="Q160" s="24" t="e">
        <f>(#REF!+P160)*1.1</f>
        <v>#REF!</v>
      </c>
      <c r="R160" s="27"/>
      <c r="S160" s="28"/>
      <c r="T160" s="29"/>
      <c r="U160" s="34"/>
      <c r="V160" s="35">
        <v>0</v>
      </c>
      <c r="W160" s="36">
        <v>5</v>
      </c>
      <c r="X160" s="22"/>
      <c r="Z160" s="33"/>
    </row>
    <row r="161" spans="3:27" x14ac:dyDescent="0.25">
      <c r="C161" s="20" t="s">
        <v>124</v>
      </c>
      <c r="D161" s="20" t="s">
        <v>44</v>
      </c>
      <c r="E161" s="20" t="s">
        <v>307</v>
      </c>
      <c r="F161" s="32"/>
      <c r="G161" s="22">
        <v>699</v>
      </c>
      <c r="H161" s="22">
        <v>156</v>
      </c>
      <c r="I161" s="22">
        <v>171</v>
      </c>
      <c r="J161" s="23" t="s">
        <v>191</v>
      </c>
      <c r="K161" s="24">
        <v>10</v>
      </c>
      <c r="L161" s="24" t="s">
        <v>189</v>
      </c>
      <c r="M161" s="25">
        <v>515</v>
      </c>
      <c r="N161" s="26">
        <v>44345</v>
      </c>
      <c r="O161" s="25">
        <v>1260</v>
      </c>
      <c r="P161" s="24">
        <v>50</v>
      </c>
      <c r="Q161" s="24" t="e">
        <f>(#REF!+P161)*1.1</f>
        <v>#REF!</v>
      </c>
      <c r="R161" s="27"/>
      <c r="S161" s="28"/>
      <c r="T161" s="29"/>
      <c r="U161" s="34"/>
      <c r="V161" s="35">
        <v>0</v>
      </c>
      <c r="W161" s="36">
        <v>5</v>
      </c>
      <c r="X161" s="22"/>
      <c r="AA161" s="33"/>
    </row>
    <row r="162" spans="3:27" x14ac:dyDescent="0.25">
      <c r="C162" s="20" t="s">
        <v>128</v>
      </c>
      <c r="D162" s="20" t="s">
        <v>36</v>
      </c>
      <c r="E162" s="20" t="s">
        <v>308</v>
      </c>
      <c r="F162" s="32"/>
      <c r="G162" s="22">
        <v>470</v>
      </c>
      <c r="H162" s="22">
        <v>176</v>
      </c>
      <c r="I162" s="22">
        <v>144</v>
      </c>
      <c r="J162" s="23" t="s">
        <v>185</v>
      </c>
      <c r="K162" s="24">
        <v>50</v>
      </c>
      <c r="L162" s="24" t="s">
        <v>189</v>
      </c>
      <c r="M162" s="25">
        <v>1053</v>
      </c>
      <c r="N162" s="26">
        <v>44345</v>
      </c>
      <c r="O162" s="25">
        <v>79</v>
      </c>
      <c r="P162" s="24">
        <v>50</v>
      </c>
      <c r="Q162" s="24" t="e">
        <f>(#REF!+P162)*1.1</f>
        <v>#REF!</v>
      </c>
      <c r="R162" s="27"/>
      <c r="S162" s="28"/>
      <c r="T162" s="29"/>
      <c r="U162" s="34"/>
      <c r="V162" s="35">
        <v>0</v>
      </c>
      <c r="W162" s="36">
        <v>5</v>
      </c>
      <c r="X162" s="32"/>
      <c r="AA162" s="33"/>
    </row>
    <row r="163" spans="3:27" x14ac:dyDescent="0.25">
      <c r="C163" s="20" t="s">
        <v>150</v>
      </c>
      <c r="D163" s="20" t="s">
        <v>36</v>
      </c>
      <c r="E163" s="20" t="s">
        <v>309</v>
      </c>
      <c r="F163" s="32"/>
      <c r="G163" s="22">
        <v>437</v>
      </c>
      <c r="H163" s="22">
        <v>132</v>
      </c>
      <c r="I163" s="22">
        <v>282</v>
      </c>
      <c r="J163" s="23" t="s">
        <v>185</v>
      </c>
      <c r="K163" s="24">
        <v>95</v>
      </c>
      <c r="L163" s="24" t="s">
        <v>189</v>
      </c>
      <c r="M163" s="25">
        <v>7</v>
      </c>
      <c r="N163" s="26">
        <v>44345</v>
      </c>
      <c r="O163" s="25">
        <v>540</v>
      </c>
      <c r="P163" s="24">
        <v>50</v>
      </c>
      <c r="Q163" s="24" t="e">
        <f>(#REF!+P163)*1.1</f>
        <v>#REF!</v>
      </c>
      <c r="R163" s="27"/>
      <c r="S163" s="28"/>
      <c r="T163" s="29"/>
      <c r="U163" s="34"/>
      <c r="V163" s="35">
        <v>0</v>
      </c>
      <c r="W163" s="36">
        <v>5</v>
      </c>
      <c r="X163" s="22"/>
    </row>
    <row r="164" spans="3:27" x14ac:dyDescent="0.25">
      <c r="C164" s="20" t="s">
        <v>153</v>
      </c>
      <c r="D164" s="20" t="s">
        <v>32</v>
      </c>
      <c r="E164" s="20" t="s">
        <v>310</v>
      </c>
      <c r="F164" s="32"/>
      <c r="G164" s="22">
        <v>300</v>
      </c>
      <c r="H164" s="22">
        <v>70</v>
      </c>
      <c r="I164" s="22">
        <v>197</v>
      </c>
      <c r="J164" s="23" t="s">
        <v>191</v>
      </c>
      <c r="K164" s="24">
        <v>54</v>
      </c>
      <c r="L164" s="24" t="s">
        <v>189</v>
      </c>
      <c r="M164" s="25">
        <v>136</v>
      </c>
      <c r="N164" s="26">
        <v>44345</v>
      </c>
      <c r="O164" s="25" t="s">
        <v>325</v>
      </c>
      <c r="P164" s="24">
        <v>50</v>
      </c>
      <c r="Q164" s="24" t="e">
        <f>(#REF!+P164)*1.1</f>
        <v>#REF!</v>
      </c>
      <c r="R164" s="27"/>
      <c r="S164" s="28"/>
      <c r="T164" s="29"/>
      <c r="U164" s="34"/>
      <c r="V164" s="35">
        <v>0</v>
      </c>
      <c r="W164" s="36">
        <v>5</v>
      </c>
      <c r="X164" s="22"/>
      <c r="AA164" s="33"/>
    </row>
    <row r="165" spans="3:27" x14ac:dyDescent="0.25">
      <c r="C165" s="20" t="s">
        <v>77</v>
      </c>
      <c r="D165" s="20" t="s">
        <v>32</v>
      </c>
      <c r="E165" s="20" t="s">
        <v>311</v>
      </c>
      <c r="F165" s="32"/>
      <c r="G165" s="22">
        <v>1471</v>
      </c>
      <c r="H165" s="22">
        <v>408</v>
      </c>
      <c r="I165" s="22">
        <v>688</v>
      </c>
      <c r="J165" s="23" t="s">
        <v>185</v>
      </c>
      <c r="K165" s="24">
        <v>174</v>
      </c>
      <c r="L165" s="24" t="s">
        <v>186</v>
      </c>
      <c r="M165" s="25">
        <v>168</v>
      </c>
      <c r="N165" s="26">
        <v>44347</v>
      </c>
      <c r="O165" s="25">
        <v>126</v>
      </c>
      <c r="P165" s="24">
        <v>50</v>
      </c>
      <c r="Q165" s="24" t="e">
        <f>(#REF!+P165)*1.1</f>
        <v>#REF!</v>
      </c>
      <c r="R165" s="27"/>
      <c r="S165" s="28"/>
      <c r="T165" s="29"/>
      <c r="U165" s="34"/>
      <c r="V165" s="35">
        <v>0</v>
      </c>
      <c r="W165" s="36">
        <v>5</v>
      </c>
      <c r="X165" s="22"/>
    </row>
    <row r="166" spans="3:27" x14ac:dyDescent="0.25">
      <c r="C166" s="20" t="s">
        <v>137</v>
      </c>
      <c r="D166" s="20" t="s">
        <v>32</v>
      </c>
      <c r="E166" s="20" t="s">
        <v>287</v>
      </c>
      <c r="F166" s="32"/>
      <c r="G166" s="22">
        <v>509</v>
      </c>
      <c r="H166" s="22">
        <v>118</v>
      </c>
      <c r="I166" s="22">
        <v>389</v>
      </c>
      <c r="J166" s="23" t="s">
        <v>185</v>
      </c>
      <c r="K166" s="24">
        <v>0</v>
      </c>
      <c r="L166" s="24" t="s">
        <v>200</v>
      </c>
      <c r="M166" s="25">
        <v>222</v>
      </c>
      <c r="N166" s="26">
        <v>44347</v>
      </c>
      <c r="O166" s="25">
        <v>0</v>
      </c>
      <c r="P166" s="24">
        <v>50</v>
      </c>
      <c r="Q166" s="24" t="e">
        <f>(#REF!+P166)*1.1</f>
        <v>#REF!</v>
      </c>
      <c r="R166" s="27"/>
      <c r="S166" s="28"/>
      <c r="T166" s="29"/>
      <c r="U166" s="34"/>
      <c r="V166" s="35">
        <v>0</v>
      </c>
      <c r="W166" s="36">
        <v>5</v>
      </c>
      <c r="X166" s="32"/>
    </row>
    <row r="167" spans="3:27" x14ac:dyDescent="0.25">
      <c r="C167" s="20" t="s">
        <v>34</v>
      </c>
      <c r="D167" s="20" t="s">
        <v>29</v>
      </c>
      <c r="E167" s="20" t="s">
        <v>312</v>
      </c>
      <c r="F167" s="32"/>
      <c r="G167" s="22">
        <v>160</v>
      </c>
      <c r="H167" s="22">
        <v>60</v>
      </c>
      <c r="I167" s="22">
        <v>160</v>
      </c>
      <c r="J167" s="23" t="s">
        <v>185</v>
      </c>
      <c r="K167" s="24">
        <v>54</v>
      </c>
      <c r="L167" s="24" t="s">
        <v>189</v>
      </c>
      <c r="M167" s="25">
        <v>168</v>
      </c>
      <c r="N167" s="26">
        <v>44348</v>
      </c>
      <c r="O167" s="25">
        <v>100</v>
      </c>
      <c r="P167" s="24">
        <v>50</v>
      </c>
      <c r="Q167" s="24" t="e">
        <f>(#REF!+P167)*1.1</f>
        <v>#REF!</v>
      </c>
      <c r="R167" s="27"/>
      <c r="S167" s="28"/>
      <c r="T167" s="29"/>
      <c r="U167" s="34"/>
      <c r="V167" s="35">
        <v>0</v>
      </c>
      <c r="W167" s="36">
        <v>5</v>
      </c>
      <c r="X167" s="22"/>
    </row>
    <row r="168" spans="3:27" x14ac:dyDescent="0.25">
      <c r="C168" s="20" t="s">
        <v>72</v>
      </c>
      <c r="D168" s="20" t="s">
        <v>38</v>
      </c>
      <c r="E168" s="20" t="s">
        <v>313</v>
      </c>
      <c r="F168" s="32"/>
      <c r="G168" s="22">
        <v>307</v>
      </c>
      <c r="H168" s="22">
        <v>63</v>
      </c>
      <c r="I168" s="22">
        <v>187</v>
      </c>
      <c r="J168" s="23" t="s">
        <v>185</v>
      </c>
      <c r="K168" s="24">
        <v>23</v>
      </c>
      <c r="L168" s="24" t="s">
        <v>189</v>
      </c>
      <c r="M168" s="25">
        <v>314</v>
      </c>
      <c r="N168" s="26">
        <v>44348</v>
      </c>
      <c r="O168" s="25">
        <v>120</v>
      </c>
      <c r="P168" s="24">
        <v>50</v>
      </c>
      <c r="Q168" s="24" t="e">
        <f>(#REF!+P168)*1.1</f>
        <v>#REF!</v>
      </c>
      <c r="R168" s="27"/>
      <c r="S168" s="28"/>
      <c r="T168" s="29"/>
      <c r="U168" s="34"/>
      <c r="V168" s="35">
        <v>0</v>
      </c>
      <c r="W168" s="36">
        <v>5</v>
      </c>
      <c r="X168" s="32"/>
    </row>
    <row r="169" spans="3:27" x14ac:dyDescent="0.25">
      <c r="C169" s="20" t="s">
        <v>78</v>
      </c>
      <c r="D169" s="20" t="s">
        <v>38</v>
      </c>
      <c r="E169" s="20" t="s">
        <v>314</v>
      </c>
      <c r="F169" s="32"/>
      <c r="G169" s="22">
        <v>212</v>
      </c>
      <c r="H169" s="22">
        <v>23</v>
      </c>
      <c r="I169" s="22">
        <v>270</v>
      </c>
      <c r="J169" s="23" t="s">
        <v>191</v>
      </c>
      <c r="K169" s="24">
        <v>23</v>
      </c>
      <c r="L169" s="24" t="s">
        <v>189</v>
      </c>
      <c r="M169" s="25">
        <v>50</v>
      </c>
      <c r="N169" s="26">
        <v>44348</v>
      </c>
      <c r="O169" s="25">
        <v>0</v>
      </c>
      <c r="P169" s="24">
        <v>50</v>
      </c>
      <c r="Q169" s="24" t="e">
        <f>(#REF!+P169)*1.1</f>
        <v>#REF!</v>
      </c>
      <c r="R169" s="27"/>
      <c r="S169" s="28"/>
      <c r="T169" s="29"/>
      <c r="U169" s="34"/>
      <c r="V169" s="35">
        <v>0</v>
      </c>
      <c r="W169" s="31" t="s">
        <v>46</v>
      </c>
      <c r="X169" s="40">
        <v>5</v>
      </c>
    </row>
    <row r="170" spans="3:27" x14ac:dyDescent="0.25">
      <c r="C170" s="20" t="s">
        <v>104</v>
      </c>
      <c r="D170" s="20" t="s">
        <v>38</v>
      </c>
      <c r="E170" s="20" t="s">
        <v>315</v>
      </c>
      <c r="F170" s="32"/>
      <c r="G170" s="22">
        <v>237</v>
      </c>
      <c r="H170" s="22">
        <v>44</v>
      </c>
      <c r="I170" s="22">
        <v>186</v>
      </c>
      <c r="J170" s="23" t="s">
        <v>185</v>
      </c>
      <c r="K170" s="24">
        <v>31</v>
      </c>
      <c r="L170" s="24" t="s">
        <v>189</v>
      </c>
      <c r="M170" s="25">
        <v>24</v>
      </c>
      <c r="N170" s="26">
        <v>44348</v>
      </c>
      <c r="O170" s="25">
        <v>171</v>
      </c>
      <c r="P170" s="24">
        <v>50</v>
      </c>
      <c r="Q170" s="24" t="e">
        <f>(#REF!+P170)*1.1</f>
        <v>#REF!</v>
      </c>
      <c r="R170" s="27"/>
      <c r="S170" s="28"/>
      <c r="T170" s="29"/>
      <c r="U170" s="34"/>
      <c r="V170" s="35">
        <v>0</v>
      </c>
      <c r="W170" s="36">
        <v>3</v>
      </c>
      <c r="X170" s="22"/>
    </row>
    <row r="171" spans="3:27" x14ac:dyDescent="0.25">
      <c r="C171" s="20" t="s">
        <v>91</v>
      </c>
      <c r="D171" s="20" t="s">
        <v>40</v>
      </c>
      <c r="E171" s="20" t="s">
        <v>316</v>
      </c>
      <c r="F171" s="32"/>
      <c r="G171" s="22">
        <v>275</v>
      </c>
      <c r="H171" s="22">
        <v>80</v>
      </c>
      <c r="I171" s="22">
        <v>180</v>
      </c>
      <c r="J171" s="23" t="s">
        <v>185</v>
      </c>
      <c r="K171" s="24">
        <v>50</v>
      </c>
      <c r="L171" s="24" t="s">
        <v>189</v>
      </c>
      <c r="M171" s="25">
        <v>0</v>
      </c>
      <c r="N171" s="26">
        <v>44350</v>
      </c>
      <c r="O171" s="25">
        <v>205</v>
      </c>
      <c r="P171" s="24">
        <v>50</v>
      </c>
      <c r="Q171" s="24" t="e">
        <f>(#REF!+P171)*1.1</f>
        <v>#REF!</v>
      </c>
      <c r="R171" s="27"/>
      <c r="S171" s="28"/>
      <c r="T171" s="29"/>
      <c r="U171" s="34"/>
      <c r="V171" s="35">
        <v>5</v>
      </c>
      <c r="W171" s="31"/>
      <c r="X171" s="22"/>
    </row>
    <row r="172" spans="3:27" x14ac:dyDescent="0.25">
      <c r="C172" s="20" t="s">
        <v>103</v>
      </c>
      <c r="D172" s="20" t="s">
        <v>40</v>
      </c>
      <c r="E172" s="20" t="s">
        <v>317</v>
      </c>
      <c r="F172" s="32"/>
      <c r="G172" s="22">
        <v>300</v>
      </c>
      <c r="H172" s="22">
        <v>92</v>
      </c>
      <c r="I172" s="22">
        <v>105</v>
      </c>
      <c r="J172" s="23" t="s">
        <v>185</v>
      </c>
      <c r="K172" s="24">
        <v>42</v>
      </c>
      <c r="L172" s="24" t="s">
        <v>186</v>
      </c>
      <c r="M172" s="25">
        <v>137</v>
      </c>
      <c r="N172" s="26">
        <v>44350</v>
      </c>
      <c r="O172" s="25">
        <v>473</v>
      </c>
      <c r="P172" s="24">
        <v>50</v>
      </c>
      <c r="Q172" s="24" t="e">
        <f>(#REF!+P172)*1.1</f>
        <v>#REF!</v>
      </c>
      <c r="R172" s="27"/>
      <c r="S172" s="28"/>
      <c r="T172" s="29"/>
      <c r="U172" s="34"/>
      <c r="V172" s="35">
        <v>0</v>
      </c>
      <c r="W172" s="36">
        <v>5</v>
      </c>
      <c r="X172" s="22"/>
    </row>
    <row r="173" spans="3:27" x14ac:dyDescent="0.25">
      <c r="C173" s="20" t="s">
        <v>47</v>
      </c>
      <c r="D173" s="20" t="s">
        <v>36</v>
      </c>
      <c r="E173" s="20">
        <v>0</v>
      </c>
      <c r="F173" s="46"/>
      <c r="G173" s="22">
        <v>145</v>
      </c>
      <c r="H173" s="22">
        <v>50</v>
      </c>
      <c r="I173" s="22">
        <v>0</v>
      </c>
      <c r="J173" s="23">
        <v>0</v>
      </c>
      <c r="K173" s="24">
        <v>0</v>
      </c>
      <c r="L173" s="24" t="s">
        <v>200</v>
      </c>
      <c r="M173" s="25">
        <v>0</v>
      </c>
      <c r="N173" s="26">
        <v>44351</v>
      </c>
      <c r="O173" s="25" t="s">
        <v>326</v>
      </c>
      <c r="P173" s="24">
        <v>50</v>
      </c>
      <c r="Q173" s="24" t="e">
        <f>(#REF!+P173)*1.1</f>
        <v>#REF!</v>
      </c>
      <c r="R173" s="27"/>
      <c r="S173" s="28"/>
      <c r="T173" s="29"/>
      <c r="U173" s="34"/>
      <c r="V173" s="35">
        <v>0</v>
      </c>
      <c r="W173" s="31"/>
      <c r="X173" s="40">
        <v>5</v>
      </c>
    </row>
    <row r="174" spans="3:27" x14ac:dyDescent="0.25">
      <c r="C174" s="20" t="s">
        <v>53</v>
      </c>
      <c r="D174" s="20" t="s">
        <v>44</v>
      </c>
      <c r="E174" s="20">
        <v>0</v>
      </c>
      <c r="F174" s="32"/>
      <c r="G174" s="22">
        <v>307</v>
      </c>
      <c r="H174" s="22">
        <v>54</v>
      </c>
      <c r="I174" s="22">
        <v>175</v>
      </c>
      <c r="J174" s="23" t="s">
        <v>185</v>
      </c>
      <c r="K174" s="24">
        <v>51</v>
      </c>
      <c r="L174" s="24" t="s">
        <v>186</v>
      </c>
      <c r="M174" s="25">
        <v>50</v>
      </c>
      <c r="N174" s="26">
        <v>44351</v>
      </c>
      <c r="O174" s="25">
        <v>0</v>
      </c>
      <c r="P174" s="24">
        <v>50</v>
      </c>
      <c r="Q174" s="24" t="e">
        <f>(#REF!+P174)*1.1</f>
        <v>#REF!</v>
      </c>
      <c r="R174" s="27"/>
      <c r="S174" s="28"/>
      <c r="T174" s="29"/>
      <c r="U174" s="34"/>
      <c r="V174" s="35">
        <v>0</v>
      </c>
      <c r="W174" s="31"/>
      <c r="X174" s="40">
        <v>5</v>
      </c>
    </row>
    <row r="175" spans="3:27" x14ac:dyDescent="0.25">
      <c r="C175" s="20" t="s">
        <v>56</v>
      </c>
      <c r="D175" s="20" t="s">
        <v>38</v>
      </c>
      <c r="E175" s="20" t="s">
        <v>318</v>
      </c>
      <c r="F175" s="32"/>
      <c r="G175" s="22">
        <v>346</v>
      </c>
      <c r="H175" s="22">
        <v>63</v>
      </c>
      <c r="I175" s="22">
        <v>285</v>
      </c>
      <c r="J175" s="23" t="s">
        <v>191</v>
      </c>
      <c r="K175" s="24">
        <v>43</v>
      </c>
      <c r="L175" s="24" t="s">
        <v>189</v>
      </c>
      <c r="M175" s="25">
        <v>816</v>
      </c>
      <c r="N175" s="26">
        <v>44351</v>
      </c>
      <c r="O175" s="25">
        <v>0</v>
      </c>
      <c r="P175" s="24">
        <v>50</v>
      </c>
      <c r="Q175" s="24" t="e">
        <f>(#REF!+P175)*1.1</f>
        <v>#REF!</v>
      </c>
      <c r="R175" s="27"/>
      <c r="S175" s="28"/>
      <c r="T175" s="29"/>
      <c r="U175" s="34"/>
      <c r="V175" s="35">
        <v>0</v>
      </c>
      <c r="W175" s="36">
        <v>5</v>
      </c>
      <c r="X175" s="22"/>
    </row>
    <row r="176" spans="3:27" x14ac:dyDescent="0.25">
      <c r="C176" s="20" t="s">
        <v>88</v>
      </c>
      <c r="D176" s="20" t="s">
        <v>38</v>
      </c>
      <c r="E176" s="20" t="s">
        <v>234</v>
      </c>
      <c r="F176" s="32"/>
      <c r="G176" s="22">
        <v>100</v>
      </c>
      <c r="H176" s="22">
        <v>13</v>
      </c>
      <c r="I176" s="22">
        <v>0</v>
      </c>
      <c r="J176" s="23">
        <v>0</v>
      </c>
      <c r="K176" s="24">
        <v>0</v>
      </c>
      <c r="L176" s="24" t="s">
        <v>200</v>
      </c>
      <c r="M176" s="25">
        <v>288</v>
      </c>
      <c r="N176" s="26">
        <v>44351</v>
      </c>
      <c r="O176" s="25" t="s">
        <v>187</v>
      </c>
      <c r="P176" s="24">
        <v>50</v>
      </c>
      <c r="Q176" s="24" t="e">
        <f>(#REF!+P176)*1.1</f>
        <v>#REF!</v>
      </c>
      <c r="R176" s="27"/>
      <c r="S176" s="28"/>
      <c r="T176" s="29"/>
      <c r="U176" s="34"/>
      <c r="V176" s="35">
        <v>0</v>
      </c>
      <c r="W176" s="31"/>
      <c r="X176" s="40">
        <v>5</v>
      </c>
    </row>
    <row r="177" spans="3:25" x14ac:dyDescent="0.25">
      <c r="C177" s="20" t="s">
        <v>141</v>
      </c>
      <c r="D177" s="20" t="s">
        <v>32</v>
      </c>
      <c r="E177" s="20" t="s">
        <v>319</v>
      </c>
      <c r="F177" s="32"/>
      <c r="G177" s="22">
        <v>197</v>
      </c>
      <c r="H177" s="22">
        <v>32</v>
      </c>
      <c r="I177" s="22">
        <v>232</v>
      </c>
      <c r="J177" s="23" t="s">
        <v>185</v>
      </c>
      <c r="K177" s="24">
        <v>16</v>
      </c>
      <c r="L177" s="24" t="s">
        <v>328</v>
      </c>
      <c r="M177" s="25">
        <v>6</v>
      </c>
      <c r="N177" s="26">
        <v>44351</v>
      </c>
      <c r="O177" s="25">
        <v>474</v>
      </c>
      <c r="P177" s="24">
        <v>50</v>
      </c>
      <c r="Q177" s="24" t="e">
        <f>(#REF!+P177)*1.1</f>
        <v>#REF!</v>
      </c>
      <c r="R177" s="27"/>
      <c r="S177" s="28"/>
      <c r="T177" s="29"/>
      <c r="U177" s="34"/>
      <c r="V177" s="35">
        <v>0</v>
      </c>
      <c r="W177" s="47">
        <v>3</v>
      </c>
      <c r="X177" s="22"/>
    </row>
    <row r="178" spans="3:25" x14ac:dyDescent="0.25">
      <c r="C178" s="20" t="s">
        <v>130</v>
      </c>
      <c r="D178" s="20" t="s">
        <v>32</v>
      </c>
      <c r="E178" s="20" t="s">
        <v>320</v>
      </c>
      <c r="F178" s="32"/>
      <c r="G178" s="22">
        <v>178</v>
      </c>
      <c r="H178" s="22">
        <v>54</v>
      </c>
      <c r="I178" s="22">
        <v>151</v>
      </c>
      <c r="J178" s="23" t="s">
        <v>185</v>
      </c>
      <c r="K178" s="24">
        <v>42</v>
      </c>
      <c r="L178" s="24" t="s">
        <v>189</v>
      </c>
      <c r="M178" s="25">
        <v>170</v>
      </c>
      <c r="N178" s="26">
        <v>44352</v>
      </c>
      <c r="O178" s="25">
        <v>0</v>
      </c>
      <c r="P178" s="24">
        <v>50</v>
      </c>
      <c r="Q178" s="24" t="e">
        <f>(#REF!+P178)*1.1</f>
        <v>#REF!</v>
      </c>
      <c r="R178" s="27"/>
      <c r="S178" s="28"/>
      <c r="T178" s="29"/>
      <c r="U178" s="34"/>
      <c r="V178" s="35">
        <v>0</v>
      </c>
      <c r="W178" s="31"/>
      <c r="X178" s="40">
        <v>5</v>
      </c>
    </row>
    <row r="179" spans="3:25" x14ac:dyDescent="0.25">
      <c r="C179" s="20" t="s">
        <v>39</v>
      </c>
      <c r="D179" s="20" t="s">
        <v>40</v>
      </c>
      <c r="E179" s="20" t="s">
        <v>321</v>
      </c>
      <c r="F179" s="32"/>
      <c r="G179" s="22">
        <v>203</v>
      </c>
      <c r="H179" s="22">
        <v>72</v>
      </c>
      <c r="I179" s="22">
        <v>128</v>
      </c>
      <c r="J179" s="23" t="s">
        <v>185</v>
      </c>
      <c r="K179" s="24">
        <v>29</v>
      </c>
      <c r="L179" s="24" t="s">
        <v>189</v>
      </c>
      <c r="M179" s="25">
        <v>136</v>
      </c>
      <c r="N179" s="26">
        <v>44353</v>
      </c>
      <c r="O179" s="25">
        <v>0</v>
      </c>
      <c r="P179" s="24">
        <v>50</v>
      </c>
      <c r="Q179" s="24" t="e">
        <f>(#REF!+P179)*1.1</f>
        <v>#REF!</v>
      </c>
      <c r="R179" s="27"/>
      <c r="S179" s="28"/>
      <c r="T179" s="29"/>
      <c r="U179" s="34"/>
      <c r="V179" s="35">
        <v>0</v>
      </c>
      <c r="W179" s="36">
        <v>5</v>
      </c>
      <c r="X179" s="32"/>
      <c r="Y179" s="33"/>
    </row>
    <row r="180" spans="3:25" x14ac:dyDescent="0.25">
      <c r="C180" s="20" t="s">
        <v>82</v>
      </c>
      <c r="D180" s="20" t="s">
        <v>40</v>
      </c>
      <c r="E180" s="20" t="s">
        <v>322</v>
      </c>
      <c r="F180" s="32"/>
      <c r="G180" s="22">
        <v>107</v>
      </c>
      <c r="H180" s="22">
        <v>23</v>
      </c>
      <c r="I180" s="22">
        <v>75</v>
      </c>
      <c r="J180" s="23" t="s">
        <v>185</v>
      </c>
      <c r="K180" s="24">
        <v>0</v>
      </c>
      <c r="L180" s="24" t="s">
        <v>197</v>
      </c>
      <c r="M180" s="25">
        <v>458</v>
      </c>
      <c r="N180" s="26">
        <v>44353</v>
      </c>
      <c r="O180" s="25">
        <v>0</v>
      </c>
      <c r="P180" s="24">
        <v>50</v>
      </c>
      <c r="Q180" s="24" t="e">
        <f>(#REF!+P180)*1.1</f>
        <v>#REF!</v>
      </c>
      <c r="R180" s="27"/>
      <c r="S180" s="28"/>
      <c r="T180" s="29"/>
      <c r="U180" s="34"/>
      <c r="V180" s="35">
        <v>0</v>
      </c>
      <c r="W180" s="31"/>
      <c r="X180" s="40">
        <v>5</v>
      </c>
    </row>
    <row r="181" spans="3:25" x14ac:dyDescent="0.25">
      <c r="C181" s="20" t="s">
        <v>111</v>
      </c>
      <c r="D181" s="20" t="s">
        <v>32</v>
      </c>
      <c r="E181" s="20" t="s">
        <v>323</v>
      </c>
      <c r="F181" s="32"/>
      <c r="G181" s="22">
        <v>186</v>
      </c>
      <c r="H181" s="22">
        <v>49</v>
      </c>
      <c r="I181" s="22">
        <v>0</v>
      </c>
      <c r="J181" s="23">
        <v>0</v>
      </c>
      <c r="K181" s="24">
        <v>0</v>
      </c>
      <c r="L181" s="24" t="s">
        <v>200</v>
      </c>
      <c r="M181" s="25">
        <v>814</v>
      </c>
      <c r="N181" s="26">
        <v>44353</v>
      </c>
      <c r="O181" s="25">
        <v>0</v>
      </c>
      <c r="P181" s="24">
        <v>50</v>
      </c>
      <c r="Q181" s="24" t="e">
        <f>(#REF!+P181)*1.1</f>
        <v>#REF!</v>
      </c>
      <c r="R181" s="27"/>
      <c r="S181" s="28"/>
      <c r="T181" s="29"/>
      <c r="U181" s="34"/>
      <c r="V181" s="35">
        <v>0</v>
      </c>
      <c r="W181" s="31"/>
      <c r="X181" s="40">
        <v>5</v>
      </c>
    </row>
    <row r="182" spans="3:25" x14ac:dyDescent="0.25">
      <c r="C182" s="20" t="s">
        <v>149</v>
      </c>
      <c r="D182" s="20" t="s">
        <v>32</v>
      </c>
      <c r="E182" s="20" t="s">
        <v>324</v>
      </c>
      <c r="F182" s="32"/>
      <c r="G182" s="22">
        <v>170</v>
      </c>
      <c r="H182" s="22">
        <v>36</v>
      </c>
      <c r="I182" s="22">
        <v>68</v>
      </c>
      <c r="J182" s="23" t="s">
        <v>185</v>
      </c>
      <c r="K182" s="24">
        <v>22</v>
      </c>
      <c r="L182" s="24" t="s">
        <v>189</v>
      </c>
      <c r="M182" s="25">
        <v>260</v>
      </c>
      <c r="N182" s="26">
        <v>44353</v>
      </c>
      <c r="O182" s="25">
        <v>0</v>
      </c>
      <c r="P182" s="24">
        <v>50</v>
      </c>
      <c r="Q182" s="24" t="e">
        <f>(#REF!+P182)*1.1</f>
        <v>#REF!</v>
      </c>
      <c r="R182" s="27"/>
      <c r="S182" s="43"/>
      <c r="T182" s="29"/>
      <c r="U182" s="34"/>
      <c r="V182" s="54">
        <v>0</v>
      </c>
      <c r="W182" s="31"/>
      <c r="X182" s="40">
        <v>5</v>
      </c>
    </row>
  </sheetData>
  <sortState ref="C4:Z21">
    <sortCondition ref="C4:C21"/>
  </sortState>
  <mergeCells count="9">
    <mergeCell ref="B1:W1"/>
    <mergeCell ref="B2:B3"/>
    <mergeCell ref="C2:C3"/>
    <mergeCell ref="E2:F2"/>
    <mergeCell ref="G2:H2"/>
    <mergeCell ref="I2:O2"/>
    <mergeCell ref="P2:Q2"/>
    <mergeCell ref="R2:U2"/>
    <mergeCell ref="V2:X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09"/>
  <sheetViews>
    <sheetView tabSelected="1" zoomScaleNormal="100" workbookViewId="0">
      <pane ySplit="2" topLeftCell="A3" activePane="bottomLeft" state="frozen"/>
      <selection pane="bottomLeft" activeCell="C69" sqref="C69"/>
    </sheetView>
  </sheetViews>
  <sheetFormatPr defaultRowHeight="14.4" x14ac:dyDescent="0.3"/>
  <cols>
    <col min="1" max="1" width="5.44140625" customWidth="1"/>
    <col min="2" max="2" width="18.6640625" customWidth="1"/>
    <col min="3" max="4" width="28.77734375" hidden="1" customWidth="1"/>
    <col min="5" max="5" width="10.77734375" hidden="1" customWidth="1"/>
    <col min="6" max="6" width="11.33203125" hidden="1" customWidth="1"/>
    <col min="7" max="7" width="11.77734375" hidden="1" customWidth="1"/>
    <col min="8" max="8" width="21.44140625" hidden="1" customWidth="1"/>
    <col min="9" max="9" width="13.33203125" hidden="1" customWidth="1"/>
    <col min="10" max="10" width="18.6640625" hidden="1" customWidth="1"/>
    <col min="11" max="11" width="15.44140625" hidden="1" customWidth="1"/>
    <col min="12" max="12" width="17.88671875" hidden="1" customWidth="1"/>
    <col min="13" max="13" width="17.6640625" hidden="1" customWidth="1"/>
    <col min="14" max="14" width="8.77734375" hidden="1" customWidth="1"/>
    <col min="15" max="15" width="10.109375" hidden="1" customWidth="1"/>
    <col min="16" max="16" width="16.21875" customWidth="1"/>
    <col min="17" max="17" width="15.77734375" customWidth="1"/>
    <col min="18" max="18" width="19.5546875" customWidth="1"/>
    <col min="19" max="19" width="28.44140625" style="175" customWidth="1"/>
    <col min="20" max="20" width="21.88671875" style="175" customWidth="1"/>
    <col min="21" max="21" width="24.5546875" style="175" customWidth="1"/>
    <col min="22" max="22" width="18.6640625" style="175" customWidth="1"/>
    <col min="23" max="23" width="24.44140625" style="175" customWidth="1"/>
    <col min="24" max="24" width="38" customWidth="1"/>
    <col min="25" max="25" width="31.21875" style="175" customWidth="1"/>
  </cols>
  <sheetData>
    <row r="1" spans="1:30" ht="39.6" customHeight="1" thickBot="1" x14ac:dyDescent="0.35">
      <c r="A1" s="191" t="s">
        <v>329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"/>
      <c r="AA1" s="1"/>
      <c r="AB1" s="1"/>
      <c r="AC1" s="1"/>
    </row>
    <row r="2" spans="1:30" ht="102" customHeight="1" thickTop="1" x14ac:dyDescent="0.3">
      <c r="A2" s="200" t="s">
        <v>1</v>
      </c>
      <c r="B2" s="201" t="s">
        <v>167</v>
      </c>
      <c r="C2" s="202" t="str">
        <f>'Mid June Donations'!E3</f>
        <v>Center POC Name</v>
      </c>
      <c r="D2" s="203" t="s">
        <v>9</v>
      </c>
      <c r="E2" s="204" t="s">
        <v>10</v>
      </c>
      <c r="F2" s="204" t="s">
        <v>11</v>
      </c>
      <c r="G2" s="205" t="s">
        <v>12</v>
      </c>
      <c r="H2" s="205" t="s">
        <v>13</v>
      </c>
      <c r="I2" s="205" t="s">
        <v>14</v>
      </c>
      <c r="J2" s="205" t="s">
        <v>15</v>
      </c>
      <c r="K2" s="205" t="s">
        <v>16</v>
      </c>
      <c r="L2" s="206" t="s">
        <v>17</v>
      </c>
      <c r="M2" s="207" t="s">
        <v>18</v>
      </c>
      <c r="N2" s="208" t="s">
        <v>19</v>
      </c>
      <c r="O2" s="209" t="s">
        <v>20</v>
      </c>
      <c r="P2" s="203" t="s">
        <v>330</v>
      </c>
      <c r="Q2" s="210" t="s">
        <v>331</v>
      </c>
      <c r="R2" s="210" t="s">
        <v>332</v>
      </c>
      <c r="S2" s="210" t="s">
        <v>334</v>
      </c>
      <c r="T2" s="210" t="s">
        <v>168</v>
      </c>
      <c r="U2" s="210" t="s">
        <v>169</v>
      </c>
      <c r="V2" s="210" t="s">
        <v>338</v>
      </c>
      <c r="W2" s="210" t="s">
        <v>333</v>
      </c>
      <c r="X2" s="210" t="s">
        <v>170</v>
      </c>
      <c r="Y2" s="211" t="s">
        <v>337</v>
      </c>
      <c r="Z2" s="1"/>
      <c r="AA2" s="1"/>
      <c r="AB2" s="1"/>
      <c r="AC2" s="1"/>
    </row>
    <row r="3" spans="1:30" s="176" customFormat="1" ht="36" customHeight="1" x14ac:dyDescent="0.3">
      <c r="A3" s="212">
        <v>1</v>
      </c>
      <c r="B3" s="193" t="str">
        <f>'Mid June Donations'!C4</f>
        <v>Atterbury</v>
      </c>
      <c r="C3" s="193" t="s">
        <v>184</v>
      </c>
      <c r="D3" s="192"/>
      <c r="E3" s="194">
        <v>410</v>
      </c>
      <c r="F3" s="194">
        <v>151</v>
      </c>
      <c r="G3" s="194">
        <v>333</v>
      </c>
      <c r="H3" s="194" t="s">
        <v>185</v>
      </c>
      <c r="I3" s="194">
        <v>54</v>
      </c>
      <c r="J3" s="194" t="s">
        <v>186</v>
      </c>
      <c r="K3" s="194">
        <v>592</v>
      </c>
      <c r="L3" s="195">
        <v>44365</v>
      </c>
      <c r="M3" s="194" t="s">
        <v>187</v>
      </c>
      <c r="N3" s="194">
        <v>25</v>
      </c>
      <c r="O3" s="196">
        <v>27.500000000000004</v>
      </c>
      <c r="P3" s="197">
        <v>564.5</v>
      </c>
      <c r="Q3" s="198">
        <v>23.520833333333332</v>
      </c>
      <c r="R3" s="213" t="s">
        <v>174</v>
      </c>
      <c r="S3" s="214" t="s">
        <v>176</v>
      </c>
      <c r="T3" s="214" t="s">
        <v>177</v>
      </c>
      <c r="U3" s="214" t="s">
        <v>171</v>
      </c>
      <c r="V3" s="214">
        <v>28208</v>
      </c>
      <c r="W3" s="214" t="s">
        <v>175</v>
      </c>
      <c r="X3" s="213" t="s">
        <v>335</v>
      </c>
      <c r="Y3" s="215" t="s">
        <v>172</v>
      </c>
      <c r="Z3" s="174"/>
      <c r="AA3" s="174"/>
      <c r="AB3" s="174"/>
      <c r="AC3" s="173"/>
    </row>
    <row r="4" spans="1:30" s="33" customFormat="1" ht="15" customHeight="1" x14ac:dyDescent="0.25">
      <c r="A4" s="212">
        <v>2</v>
      </c>
      <c r="B4" s="193" t="str">
        <f>'Mid June Donations'!C5</f>
        <v>Detroit</v>
      </c>
      <c r="C4" s="193" t="s">
        <v>188</v>
      </c>
      <c r="D4" s="192"/>
      <c r="E4" s="194">
        <v>298</v>
      </c>
      <c r="F4" s="194">
        <v>94</v>
      </c>
      <c r="G4" s="194">
        <v>280</v>
      </c>
      <c r="H4" s="194" t="s">
        <v>185</v>
      </c>
      <c r="I4" s="199">
        <v>34</v>
      </c>
      <c r="J4" s="199" t="s">
        <v>189</v>
      </c>
      <c r="K4" s="194">
        <v>580</v>
      </c>
      <c r="L4" s="195">
        <v>44365</v>
      </c>
      <c r="M4" s="194">
        <v>0</v>
      </c>
      <c r="N4" s="199">
        <v>50</v>
      </c>
      <c r="O4" s="196">
        <v>55.000000000000007</v>
      </c>
      <c r="P4" s="197">
        <v>525</v>
      </c>
      <c r="Q4" s="198">
        <v>21.875</v>
      </c>
      <c r="R4" s="193" t="s">
        <v>173</v>
      </c>
      <c r="S4" s="193" t="s">
        <v>173</v>
      </c>
      <c r="T4" s="193" t="s">
        <v>173</v>
      </c>
      <c r="U4" s="193" t="s">
        <v>173</v>
      </c>
      <c r="V4" s="193" t="s">
        <v>173</v>
      </c>
      <c r="W4" s="193" t="s">
        <v>173</v>
      </c>
      <c r="X4" s="193" t="s">
        <v>173</v>
      </c>
      <c r="Y4" s="216" t="s">
        <v>173</v>
      </c>
    </row>
    <row r="5" spans="1:30" s="33" customFormat="1" ht="15" customHeight="1" x14ac:dyDescent="0.25">
      <c r="A5" s="212">
        <v>3</v>
      </c>
      <c r="B5" s="193" t="str">
        <f>'Mid June Donations'!C6</f>
        <v>Fred G. Acosta</v>
      </c>
      <c r="C5" s="193" t="s">
        <v>190</v>
      </c>
      <c r="D5" s="192"/>
      <c r="E5" s="194">
        <v>267</v>
      </c>
      <c r="F5" s="194">
        <v>66</v>
      </c>
      <c r="G5" s="194">
        <v>126</v>
      </c>
      <c r="H5" s="194" t="s">
        <v>191</v>
      </c>
      <c r="I5" s="199">
        <v>24</v>
      </c>
      <c r="J5" s="199" t="s">
        <v>189</v>
      </c>
      <c r="K5" s="194">
        <v>597</v>
      </c>
      <c r="L5" s="195">
        <v>44366</v>
      </c>
      <c r="M5" s="194">
        <v>0</v>
      </c>
      <c r="N5" s="199">
        <v>50</v>
      </c>
      <c r="O5" s="196">
        <v>55.000000000000007</v>
      </c>
      <c r="P5" s="197">
        <v>542</v>
      </c>
      <c r="Q5" s="198">
        <v>22.583333333333332</v>
      </c>
      <c r="R5" s="193" t="s">
        <v>173</v>
      </c>
      <c r="S5" s="193" t="s">
        <v>173</v>
      </c>
      <c r="T5" s="193" t="s">
        <v>173</v>
      </c>
      <c r="U5" s="193" t="s">
        <v>173</v>
      </c>
      <c r="V5" s="193" t="s">
        <v>173</v>
      </c>
      <c r="W5" s="193" t="s">
        <v>173</v>
      </c>
      <c r="X5" s="193" t="s">
        <v>173</v>
      </c>
      <c r="Y5" s="216" t="s">
        <v>173</v>
      </c>
    </row>
    <row r="6" spans="1:30" s="33" customFormat="1" ht="15" customHeight="1" x14ac:dyDescent="0.25">
      <c r="A6" s="217">
        <v>4</v>
      </c>
      <c r="B6" s="193" t="str">
        <f>'Mid June Donations'!C7</f>
        <v>Gadsden</v>
      </c>
      <c r="C6" s="193" t="s">
        <v>192</v>
      </c>
      <c r="D6" s="192"/>
      <c r="E6" s="194">
        <v>260</v>
      </c>
      <c r="F6" s="194">
        <v>32</v>
      </c>
      <c r="G6" s="194">
        <v>243</v>
      </c>
      <c r="H6" s="194" t="s">
        <v>185</v>
      </c>
      <c r="I6" s="199">
        <v>28</v>
      </c>
      <c r="J6" s="199" t="s">
        <v>189</v>
      </c>
      <c r="K6" s="194">
        <v>600</v>
      </c>
      <c r="L6" s="195">
        <v>44366</v>
      </c>
      <c r="M6" s="194">
        <v>0</v>
      </c>
      <c r="N6" s="199">
        <v>50</v>
      </c>
      <c r="O6" s="196">
        <v>55.000000000000007</v>
      </c>
      <c r="P6" s="197">
        <v>545</v>
      </c>
      <c r="Q6" s="198">
        <v>22.708333333333332</v>
      </c>
      <c r="R6" s="193" t="s">
        <v>173</v>
      </c>
      <c r="S6" s="193" t="s">
        <v>173</v>
      </c>
      <c r="T6" s="193" t="s">
        <v>173</v>
      </c>
      <c r="U6" s="193" t="s">
        <v>173</v>
      </c>
      <c r="V6" s="193" t="s">
        <v>173</v>
      </c>
      <c r="W6" s="193" t="s">
        <v>173</v>
      </c>
      <c r="X6" s="193" t="s">
        <v>173</v>
      </c>
      <c r="Y6" s="216" t="s">
        <v>173</v>
      </c>
      <c r="Z6" s="163"/>
      <c r="AA6" s="163"/>
      <c r="AB6" s="163"/>
      <c r="AC6" s="163"/>
    </row>
    <row r="7" spans="1:30" s="33" customFormat="1" ht="15" customHeight="1" x14ac:dyDescent="0.25">
      <c r="A7" s="212">
        <v>5</v>
      </c>
      <c r="B7" s="193" t="str">
        <f>'Mid June Donations'!C8</f>
        <v>Kittrell</v>
      </c>
      <c r="C7" s="193" t="s">
        <v>193</v>
      </c>
      <c r="D7" s="192"/>
      <c r="E7" s="194">
        <v>350</v>
      </c>
      <c r="F7" s="194">
        <v>46</v>
      </c>
      <c r="G7" s="194">
        <v>210</v>
      </c>
      <c r="H7" s="194" t="s">
        <v>185</v>
      </c>
      <c r="I7" s="199">
        <v>59</v>
      </c>
      <c r="J7" s="199" t="s">
        <v>186</v>
      </c>
      <c r="K7" s="194">
        <v>700</v>
      </c>
      <c r="L7" s="195">
        <v>44368</v>
      </c>
      <c r="M7" s="194">
        <v>50</v>
      </c>
      <c r="N7" s="199">
        <v>25</v>
      </c>
      <c r="O7" s="196">
        <v>27.500000000000004</v>
      </c>
      <c r="P7" s="197">
        <v>672.5</v>
      </c>
      <c r="Q7" s="198">
        <v>28.020833333333332</v>
      </c>
      <c r="R7" s="193" t="s">
        <v>173</v>
      </c>
      <c r="S7" s="193" t="s">
        <v>173</v>
      </c>
      <c r="T7" s="193" t="s">
        <v>173</v>
      </c>
      <c r="U7" s="193" t="s">
        <v>173</v>
      </c>
      <c r="V7" s="193" t="s">
        <v>173</v>
      </c>
      <c r="W7" s="193" t="s">
        <v>173</v>
      </c>
      <c r="X7" s="193" t="s">
        <v>173</v>
      </c>
      <c r="Y7" s="216" t="s">
        <v>173</v>
      </c>
      <c r="Z7" s="163"/>
      <c r="AA7" s="163"/>
      <c r="AB7" s="163"/>
      <c r="AC7" s="163"/>
    </row>
    <row r="8" spans="1:30" s="33" customFormat="1" ht="15" customHeight="1" x14ac:dyDescent="0.25">
      <c r="A8" s="212">
        <v>6</v>
      </c>
      <c r="B8" s="193" t="str">
        <f>'Mid June Donations'!C9</f>
        <v>North Texas</v>
      </c>
      <c r="C8" s="193" t="s">
        <v>194</v>
      </c>
      <c r="D8" s="192"/>
      <c r="E8" s="194">
        <v>562</v>
      </c>
      <c r="F8" s="194">
        <v>112</v>
      </c>
      <c r="G8" s="194">
        <v>60</v>
      </c>
      <c r="H8" s="194" t="s">
        <v>185</v>
      </c>
      <c r="I8" s="199">
        <v>43</v>
      </c>
      <c r="J8" s="199" t="s">
        <v>189</v>
      </c>
      <c r="K8" s="194">
        <v>1664</v>
      </c>
      <c r="L8" s="195">
        <v>44375</v>
      </c>
      <c r="M8" s="194">
        <v>0</v>
      </c>
      <c r="N8" s="199">
        <v>50</v>
      </c>
      <c r="O8" s="196">
        <v>55.000000000000007</v>
      </c>
      <c r="P8" s="197">
        <v>1609</v>
      </c>
      <c r="Q8" s="198">
        <v>67.041666666666671</v>
      </c>
      <c r="R8" s="193" t="s">
        <v>173</v>
      </c>
      <c r="S8" s="193" t="s">
        <v>173</v>
      </c>
      <c r="T8" s="193" t="s">
        <v>173</v>
      </c>
      <c r="U8" s="193" t="s">
        <v>173</v>
      </c>
      <c r="V8" s="193" t="s">
        <v>173</v>
      </c>
      <c r="W8" s="193" t="s">
        <v>173</v>
      </c>
      <c r="X8" s="193" t="s">
        <v>173</v>
      </c>
      <c r="Y8" s="216" t="s">
        <v>173</v>
      </c>
      <c r="Z8" s="163"/>
      <c r="AA8" s="163"/>
      <c r="AB8" s="163"/>
      <c r="AC8" s="163"/>
    </row>
    <row r="9" spans="1:30" ht="15" customHeight="1" x14ac:dyDescent="0.3">
      <c r="A9" s="212">
        <v>7</v>
      </c>
      <c r="B9" s="193" t="str">
        <f>'Mid June Donations'!C11</f>
        <v>Shreveport</v>
      </c>
      <c r="C9" s="193" t="s">
        <v>195</v>
      </c>
      <c r="D9" s="192"/>
      <c r="E9" s="194">
        <v>285</v>
      </c>
      <c r="F9" s="194">
        <v>107</v>
      </c>
      <c r="G9" s="194">
        <v>220</v>
      </c>
      <c r="H9" s="194" t="s">
        <v>185</v>
      </c>
      <c r="I9" s="199">
        <v>59</v>
      </c>
      <c r="J9" s="199" t="s">
        <v>189</v>
      </c>
      <c r="K9" s="194">
        <v>1176</v>
      </c>
      <c r="L9" s="195">
        <v>44375</v>
      </c>
      <c r="M9" s="194">
        <v>0</v>
      </c>
      <c r="N9" s="199">
        <v>50</v>
      </c>
      <c r="O9" s="196">
        <v>55.000000000000007</v>
      </c>
      <c r="P9" s="197">
        <v>1121</v>
      </c>
      <c r="Q9" s="198">
        <v>46.708333333333336</v>
      </c>
      <c r="R9" s="193" t="s">
        <v>173</v>
      </c>
      <c r="S9" s="193" t="s">
        <v>173</v>
      </c>
      <c r="T9" s="193" t="s">
        <v>173</v>
      </c>
      <c r="U9" s="193" t="s">
        <v>173</v>
      </c>
      <c r="V9" s="193" t="s">
        <v>173</v>
      </c>
      <c r="W9" s="193" t="s">
        <v>173</v>
      </c>
      <c r="X9" s="193" t="s">
        <v>173</v>
      </c>
      <c r="Y9" s="216" t="s">
        <v>173</v>
      </c>
      <c r="Z9" s="1"/>
    </row>
    <row r="10" spans="1:30" ht="15" customHeight="1" x14ac:dyDescent="0.3">
      <c r="A10" s="212">
        <v>8</v>
      </c>
      <c r="B10" s="193" t="str">
        <f>'Mid June Donations'!C12</f>
        <v>Tulsa</v>
      </c>
      <c r="C10" s="193" t="s">
        <v>196</v>
      </c>
      <c r="D10" s="192"/>
      <c r="E10" s="194">
        <v>235</v>
      </c>
      <c r="F10" s="194">
        <v>30</v>
      </c>
      <c r="G10" s="194">
        <v>171</v>
      </c>
      <c r="H10" s="194" t="s">
        <v>191</v>
      </c>
      <c r="I10" s="199">
        <v>22</v>
      </c>
      <c r="J10" s="199" t="s">
        <v>197</v>
      </c>
      <c r="K10" s="194">
        <v>689</v>
      </c>
      <c r="L10" s="195">
        <v>44368</v>
      </c>
      <c r="M10" s="194">
        <v>91</v>
      </c>
      <c r="N10" s="199">
        <v>25</v>
      </c>
      <c r="O10" s="196">
        <v>27.500000000000004</v>
      </c>
      <c r="P10" s="197">
        <v>661.5</v>
      </c>
      <c r="Q10" s="198">
        <v>27.5625</v>
      </c>
      <c r="R10" s="193" t="s">
        <v>173</v>
      </c>
      <c r="S10" s="193" t="s">
        <v>173</v>
      </c>
      <c r="T10" s="193" t="s">
        <v>173</v>
      </c>
      <c r="U10" s="193" t="s">
        <v>173</v>
      </c>
      <c r="V10" s="193" t="s">
        <v>173</v>
      </c>
      <c r="W10" s="193" t="s">
        <v>173</v>
      </c>
      <c r="X10" s="193" t="s">
        <v>173</v>
      </c>
      <c r="Y10" s="216" t="s">
        <v>173</v>
      </c>
      <c r="Z10" s="1"/>
      <c r="AA10" s="1"/>
      <c r="AB10" s="1"/>
      <c r="AC10" s="1"/>
    </row>
    <row r="11" spans="1:30" ht="15" customHeight="1" x14ac:dyDescent="0.3">
      <c r="A11" s="217">
        <v>9</v>
      </c>
      <c r="B11" s="193" t="str">
        <f>'Mid June Donations'!C13</f>
        <v>Whitney M. Young</v>
      </c>
      <c r="C11" s="193" t="s">
        <v>198</v>
      </c>
      <c r="D11" s="192"/>
      <c r="E11" s="194">
        <v>318</v>
      </c>
      <c r="F11" s="194">
        <v>38</v>
      </c>
      <c r="G11" s="194">
        <v>135</v>
      </c>
      <c r="H11" s="194" t="s">
        <v>191</v>
      </c>
      <c r="I11" s="199">
        <v>15</v>
      </c>
      <c r="J11" s="199" t="s">
        <v>189</v>
      </c>
      <c r="K11" s="194">
        <v>459</v>
      </c>
      <c r="L11" s="195">
        <v>44375</v>
      </c>
      <c r="M11" s="194">
        <v>0</v>
      </c>
      <c r="N11" s="199">
        <v>50</v>
      </c>
      <c r="O11" s="196">
        <v>55.000000000000007</v>
      </c>
      <c r="P11" s="197">
        <v>404</v>
      </c>
      <c r="Q11" s="198">
        <v>16.833333333333332</v>
      </c>
      <c r="R11" s="193" t="s">
        <v>173</v>
      </c>
      <c r="S11" s="193" t="s">
        <v>173</v>
      </c>
      <c r="T11" s="193" t="s">
        <v>173</v>
      </c>
      <c r="U11" s="193" t="s">
        <v>173</v>
      </c>
      <c r="V11" s="193" t="s">
        <v>173</v>
      </c>
      <c r="W11" s="193" t="s">
        <v>173</v>
      </c>
      <c r="X11" s="193" t="s">
        <v>173</v>
      </c>
      <c r="Y11" s="216" t="s">
        <v>173</v>
      </c>
      <c r="Z11" s="1"/>
      <c r="AA11" s="1"/>
      <c r="AB11" s="1"/>
      <c r="AC11" s="1"/>
    </row>
    <row r="12" spans="1:30" ht="15" customHeight="1" x14ac:dyDescent="0.3">
      <c r="A12" s="212">
        <v>10</v>
      </c>
      <c r="B12" s="193" t="str">
        <f>'Mid June Donations'!C14</f>
        <v>Wilmington</v>
      </c>
      <c r="C12" s="193" t="s">
        <v>199</v>
      </c>
      <c r="D12" s="192"/>
      <c r="E12" s="194">
        <v>153</v>
      </c>
      <c r="F12" s="194">
        <v>35</v>
      </c>
      <c r="G12" s="194">
        <v>0</v>
      </c>
      <c r="H12" s="194">
        <v>0</v>
      </c>
      <c r="I12" s="199">
        <v>0</v>
      </c>
      <c r="J12" s="199" t="s">
        <v>200</v>
      </c>
      <c r="K12" s="194">
        <v>581</v>
      </c>
      <c r="L12" s="195">
        <v>44366</v>
      </c>
      <c r="M12" s="194">
        <v>581</v>
      </c>
      <c r="N12" s="199">
        <v>25</v>
      </c>
      <c r="O12" s="196">
        <v>27.500000000000004</v>
      </c>
      <c r="P12" s="197">
        <v>553.5</v>
      </c>
      <c r="Q12" s="198">
        <v>23.0625</v>
      </c>
      <c r="R12" s="193" t="s">
        <v>173</v>
      </c>
      <c r="S12" s="193" t="s">
        <v>173</v>
      </c>
      <c r="T12" s="193" t="s">
        <v>173</v>
      </c>
      <c r="U12" s="193" t="s">
        <v>173</v>
      </c>
      <c r="V12" s="193" t="s">
        <v>173</v>
      </c>
      <c r="W12" s="193" t="s">
        <v>173</v>
      </c>
      <c r="X12" s="193" t="s">
        <v>173</v>
      </c>
      <c r="Y12" s="216" t="s">
        <v>173</v>
      </c>
      <c r="Z12" s="1"/>
      <c r="AA12" s="1"/>
      <c r="AB12" s="1"/>
      <c r="AC12" s="1"/>
    </row>
    <row r="13" spans="1:30" ht="55.8" customHeight="1" thickBot="1" x14ac:dyDescent="0.35">
      <c r="A13" s="218">
        <v>11</v>
      </c>
      <c r="B13" s="219" t="str">
        <f>'Mid June Donations'!C10</f>
        <v>Oneonta</v>
      </c>
      <c r="C13" s="219" t="s">
        <v>201</v>
      </c>
      <c r="D13" s="220"/>
      <c r="E13" s="221">
        <v>291</v>
      </c>
      <c r="F13" s="221">
        <v>87</v>
      </c>
      <c r="G13" s="221">
        <v>233</v>
      </c>
      <c r="H13" s="221" t="s">
        <v>191</v>
      </c>
      <c r="I13" s="222">
        <v>72</v>
      </c>
      <c r="J13" s="222" t="s">
        <v>189</v>
      </c>
      <c r="K13" s="221">
        <v>281</v>
      </c>
      <c r="L13" s="223">
        <v>44366</v>
      </c>
      <c r="M13" s="221">
        <v>240</v>
      </c>
      <c r="N13" s="222">
        <v>50</v>
      </c>
      <c r="O13" s="224">
        <v>55.000000000000007</v>
      </c>
      <c r="P13" s="225">
        <v>226</v>
      </c>
      <c r="Q13" s="226">
        <v>9.4166666666666661</v>
      </c>
      <c r="R13" s="227" t="s">
        <v>178</v>
      </c>
      <c r="S13" s="227" t="s">
        <v>180</v>
      </c>
      <c r="T13" s="227" t="s">
        <v>181</v>
      </c>
      <c r="U13" s="228" t="s">
        <v>182</v>
      </c>
      <c r="V13" s="227">
        <v>23219</v>
      </c>
      <c r="W13" s="227" t="s">
        <v>179</v>
      </c>
      <c r="X13" s="227" t="s">
        <v>339</v>
      </c>
      <c r="Y13" s="229" t="s">
        <v>183</v>
      </c>
      <c r="Z13" s="1"/>
      <c r="AA13" s="1"/>
      <c r="AB13" s="1"/>
      <c r="AC13" s="1"/>
    </row>
    <row r="14" spans="1:30" s="172" customFormat="1" ht="15" customHeight="1" thickTop="1" thickBot="1" x14ac:dyDescent="0.35">
      <c r="A14" s="230" t="s">
        <v>336</v>
      </c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3">
        <f>SUM(P3:P13)</f>
        <v>7424</v>
      </c>
      <c r="Q14" s="234">
        <f>SUM(Q3:Q13)</f>
        <v>309.33333333333337</v>
      </c>
      <c r="AA14" s="1"/>
      <c r="AB14" s="1"/>
      <c r="AC14" s="1"/>
      <c r="AD14"/>
    </row>
    <row r="15" spans="1:30" s="165" customFormat="1" ht="15" customHeight="1" thickTop="1" x14ac:dyDescent="0.25">
      <c r="A15" s="125"/>
      <c r="B15" s="124"/>
      <c r="C15" s="124"/>
      <c r="D15" s="124"/>
      <c r="E15" s="125">
        <f>SUM(E3:E14)</f>
        <v>3429</v>
      </c>
      <c r="F15" s="125">
        <f>SUM(F3:F14)</f>
        <v>798</v>
      </c>
      <c r="G15" s="125">
        <f>SUM(G3:G14)</f>
        <v>2011</v>
      </c>
      <c r="H15" s="125"/>
      <c r="I15" s="125">
        <f>SUM(I3:I14)</f>
        <v>410</v>
      </c>
      <c r="J15" s="125"/>
      <c r="K15" s="125">
        <f>SUM(K3:K14)</f>
        <v>7919</v>
      </c>
      <c r="L15" s="119"/>
      <c r="M15" s="125">
        <f>SUM(M3:M14)</f>
        <v>962</v>
      </c>
      <c r="N15" s="125">
        <f>SUM(N3:N14)</f>
        <v>450</v>
      </c>
      <c r="O15" s="125">
        <f>SUM(O3:O14)</f>
        <v>495.00000000000006</v>
      </c>
      <c r="P15" s="125"/>
      <c r="Q15" s="166"/>
      <c r="S15" s="127"/>
      <c r="T15" s="125"/>
      <c r="U15" s="125"/>
      <c r="V15" s="125"/>
      <c r="W15" s="125"/>
      <c r="X15" s="125"/>
      <c r="Y15" s="125"/>
    </row>
    <row r="16" spans="1:30" s="165" customFormat="1" ht="15" hidden="1" customHeight="1" x14ac:dyDescent="0.25">
      <c r="A16" s="125"/>
      <c r="B16" s="124"/>
      <c r="C16" s="124"/>
      <c r="D16" s="124"/>
      <c r="E16" s="124"/>
      <c r="F16" s="125"/>
      <c r="G16" s="125"/>
      <c r="H16" s="125"/>
      <c r="I16" s="125"/>
      <c r="J16" s="125"/>
      <c r="K16" s="127"/>
      <c r="L16" s="119"/>
      <c r="M16" s="128"/>
      <c r="N16" s="129"/>
      <c r="O16" s="129"/>
      <c r="P16" s="127"/>
      <c r="S16" s="127"/>
      <c r="T16" s="125"/>
      <c r="U16" s="125"/>
      <c r="V16" s="125"/>
      <c r="W16" s="125"/>
      <c r="X16" s="125"/>
      <c r="Y16" s="125"/>
    </row>
    <row r="17" spans="1:29" s="165" customFormat="1" ht="15" hidden="1" customHeight="1" x14ac:dyDescent="0.25">
      <c r="A17" s="125"/>
      <c r="B17" s="124"/>
      <c r="C17" s="124"/>
      <c r="D17" s="124"/>
      <c r="E17" s="124"/>
      <c r="F17" s="125"/>
      <c r="G17" s="125"/>
      <c r="H17" s="125"/>
      <c r="I17" s="125"/>
      <c r="J17" s="125"/>
      <c r="K17" s="127"/>
      <c r="L17" s="119"/>
      <c r="M17" s="128"/>
      <c r="N17" s="129"/>
      <c r="O17" s="129"/>
      <c r="P17" s="127"/>
      <c r="S17" s="127"/>
      <c r="T17" s="125"/>
      <c r="U17" s="125"/>
      <c r="V17" s="125"/>
      <c r="W17" s="125"/>
      <c r="X17" s="125"/>
      <c r="Y17" s="125"/>
    </row>
    <row r="18" spans="1:29" s="165" customFormat="1" ht="15" hidden="1" customHeight="1" x14ac:dyDescent="0.25">
      <c r="A18" s="125"/>
      <c r="B18" s="124"/>
      <c r="C18" s="124"/>
      <c r="D18" s="124"/>
      <c r="E18" s="124"/>
      <c r="F18" s="125"/>
      <c r="G18" s="125"/>
      <c r="H18" s="125"/>
      <c r="I18" s="125"/>
      <c r="J18" s="125"/>
      <c r="K18" s="127"/>
      <c r="L18" s="119"/>
      <c r="M18" s="128"/>
      <c r="N18" s="129"/>
      <c r="O18" s="129"/>
      <c r="P18" s="127"/>
      <c r="S18" s="127"/>
      <c r="T18" s="125"/>
      <c r="U18" s="125"/>
      <c r="V18" s="125"/>
      <c r="W18" s="125"/>
      <c r="X18" s="125"/>
      <c r="Y18" s="125"/>
    </row>
    <row r="19" spans="1:29" s="165" customFormat="1" ht="15" hidden="1" customHeight="1" x14ac:dyDescent="0.25">
      <c r="A19" s="164"/>
      <c r="B19" s="124"/>
      <c r="C19" s="124"/>
      <c r="D19" s="124"/>
      <c r="E19" s="124"/>
      <c r="F19" s="125"/>
      <c r="G19" s="125"/>
      <c r="H19" s="125"/>
      <c r="I19" s="125"/>
      <c r="J19" s="125"/>
      <c r="K19" s="127"/>
      <c r="L19" s="119"/>
      <c r="M19" s="128"/>
      <c r="N19" s="129"/>
      <c r="O19" s="129"/>
      <c r="P19" s="127"/>
      <c r="S19" s="127"/>
      <c r="T19" s="125"/>
      <c r="U19" s="125"/>
      <c r="V19" s="125"/>
      <c r="W19" s="125"/>
      <c r="X19" s="125"/>
      <c r="Y19" s="125"/>
    </row>
    <row r="20" spans="1:29" s="165" customFormat="1" ht="15" hidden="1" customHeight="1" x14ac:dyDescent="0.25">
      <c r="A20" s="164"/>
      <c r="B20" s="48"/>
      <c r="C20" s="48"/>
      <c r="D20" s="46"/>
      <c r="E20" s="125"/>
      <c r="F20" s="125"/>
      <c r="G20" s="125"/>
      <c r="H20" s="125"/>
      <c r="I20" s="129"/>
      <c r="J20" s="129"/>
      <c r="K20" s="154"/>
      <c r="L20" s="155"/>
      <c r="M20" s="154"/>
      <c r="N20" s="129"/>
      <c r="O20" s="129"/>
      <c r="P20" s="157"/>
      <c r="Q20" s="166"/>
      <c r="S20" s="127"/>
      <c r="T20" s="125"/>
      <c r="U20" s="125"/>
      <c r="V20" s="125"/>
      <c r="W20" s="125"/>
      <c r="X20" s="125"/>
      <c r="Y20" s="125"/>
    </row>
    <row r="21" spans="1:29" s="165" customFormat="1" ht="15" hidden="1" customHeight="1" x14ac:dyDescent="0.25">
      <c r="A21" s="125"/>
      <c r="S21" s="127"/>
      <c r="T21" s="127"/>
      <c r="U21" s="127"/>
      <c r="V21" s="127"/>
      <c r="W21" s="127"/>
      <c r="X21" s="125"/>
      <c r="Y21" s="125"/>
    </row>
    <row r="22" spans="1:29" s="165" customFormat="1" ht="15" hidden="1" customHeight="1" x14ac:dyDescent="0.25">
      <c r="A22" s="125"/>
      <c r="S22" s="127"/>
      <c r="T22" s="127"/>
      <c r="U22" s="127"/>
      <c r="V22" s="127"/>
      <c r="W22" s="127"/>
      <c r="X22" s="125"/>
      <c r="Y22" s="125"/>
      <c r="Z22" s="163"/>
      <c r="AA22" s="163"/>
      <c r="AB22" s="163"/>
    </row>
    <row r="23" spans="1:29" s="1" customFormat="1" ht="15" hidden="1" customHeight="1" x14ac:dyDescent="0.3">
      <c r="A23" s="167"/>
      <c r="S23" s="123"/>
      <c r="T23" s="2"/>
      <c r="U23" s="2"/>
      <c r="V23" s="2"/>
      <c r="W23" s="2"/>
      <c r="X23" s="2"/>
      <c r="Y23" s="2"/>
      <c r="AC23"/>
    </row>
    <row r="24" spans="1:29" s="1" customFormat="1" ht="15" hidden="1" customHeight="1" x14ac:dyDescent="0.3">
      <c r="A24" s="19"/>
      <c r="S24" s="123"/>
      <c r="T24" s="2"/>
      <c r="U24" s="2"/>
      <c r="V24" s="2"/>
      <c r="W24" s="2"/>
      <c r="X24" s="2"/>
      <c r="Y24" s="2"/>
      <c r="AC24"/>
    </row>
    <row r="25" spans="1:29" s="1" customFormat="1" ht="15" hidden="1" customHeight="1" x14ac:dyDescent="0.3">
      <c r="A25" s="37"/>
      <c r="S25" s="123"/>
      <c r="T25" s="2"/>
      <c r="U25" s="2"/>
      <c r="V25" s="2"/>
      <c r="W25" s="2"/>
      <c r="X25" s="2"/>
      <c r="Y25" s="2"/>
      <c r="AC25"/>
    </row>
    <row r="26" spans="1:29" s="1" customFormat="1" ht="15" hidden="1" customHeight="1" x14ac:dyDescent="0.3">
      <c r="A26" s="19"/>
      <c r="S26" s="123"/>
      <c r="T26" s="2"/>
      <c r="U26" s="2"/>
      <c r="V26" s="2"/>
      <c r="W26" s="2"/>
      <c r="X26" s="2"/>
      <c r="Y26" s="2"/>
      <c r="AC26"/>
    </row>
    <row r="27" spans="1:29" s="1" customFormat="1" ht="15" hidden="1" customHeight="1" x14ac:dyDescent="0.3">
      <c r="A27" s="19"/>
      <c r="S27" s="123"/>
      <c r="T27" s="2"/>
      <c r="U27" s="2"/>
      <c r="V27" s="2"/>
      <c r="W27" s="2"/>
      <c r="X27" s="2"/>
      <c r="Y27" s="2"/>
      <c r="AC27"/>
    </row>
    <row r="28" spans="1:29" s="1" customFormat="1" ht="15" hidden="1" customHeight="1" x14ac:dyDescent="0.3">
      <c r="A28" s="19"/>
      <c r="S28" s="123"/>
      <c r="T28" s="2"/>
      <c r="U28" s="2"/>
      <c r="V28" s="2"/>
      <c r="W28" s="2"/>
      <c r="X28" s="2"/>
      <c r="Y28" s="2"/>
      <c r="Z28"/>
      <c r="AA28"/>
      <c r="AB28"/>
      <c r="AC28"/>
    </row>
    <row r="29" spans="1:29" s="1" customFormat="1" ht="15" hidden="1" customHeight="1" x14ac:dyDescent="0.3">
      <c r="A29" s="19"/>
      <c r="S29" s="123"/>
      <c r="T29" s="2"/>
      <c r="U29" s="2"/>
      <c r="V29" s="2"/>
      <c r="W29" s="2"/>
      <c r="X29" s="2"/>
      <c r="Y29" s="2"/>
      <c r="Z29"/>
      <c r="AA29"/>
      <c r="AB29"/>
      <c r="AC29"/>
    </row>
    <row r="30" spans="1:29" s="1" customFormat="1" ht="15" hidden="1" customHeight="1" x14ac:dyDescent="0.3">
      <c r="A30" s="37"/>
      <c r="S30" s="123"/>
      <c r="T30" s="2"/>
      <c r="U30" s="2"/>
      <c r="V30" s="2"/>
      <c r="W30" s="2"/>
      <c r="X30" s="2"/>
      <c r="Y30" s="2"/>
      <c r="Z30"/>
      <c r="AA30"/>
      <c r="AB30"/>
      <c r="AC30"/>
    </row>
    <row r="31" spans="1:29" s="1" customFormat="1" ht="15" hidden="1" customHeight="1" x14ac:dyDescent="0.3">
      <c r="A31" s="19"/>
      <c r="S31" s="123"/>
      <c r="T31" s="2"/>
      <c r="U31" s="2"/>
      <c r="V31" s="2"/>
      <c r="W31" s="2"/>
      <c r="X31" s="2"/>
      <c r="Y31" s="2"/>
      <c r="Z31"/>
      <c r="AA31"/>
      <c r="AB31"/>
      <c r="AC31"/>
    </row>
    <row r="32" spans="1:29" s="1" customFormat="1" ht="15" hidden="1" customHeight="1" x14ac:dyDescent="0.3">
      <c r="A32" s="19"/>
      <c r="S32" s="123"/>
      <c r="T32" s="2"/>
      <c r="U32" s="2"/>
      <c r="V32" s="2"/>
      <c r="W32" s="2"/>
      <c r="X32" s="2"/>
      <c r="Y32" s="2"/>
      <c r="Z32"/>
      <c r="AA32"/>
      <c r="AB32"/>
      <c r="AC32"/>
    </row>
    <row r="33" spans="1:29" s="1" customFormat="1" ht="15" hidden="1" customHeight="1" x14ac:dyDescent="0.3">
      <c r="A33" s="19"/>
      <c r="S33" s="123"/>
      <c r="T33" s="2"/>
      <c r="U33" s="2"/>
      <c r="V33" s="2"/>
      <c r="W33" s="2"/>
      <c r="X33" s="2"/>
      <c r="Y33" s="2"/>
      <c r="Z33"/>
      <c r="AA33"/>
      <c r="AB33"/>
      <c r="AC33"/>
    </row>
    <row r="34" spans="1:29" s="1" customFormat="1" ht="15" hidden="1" customHeight="1" x14ac:dyDescent="0.3">
      <c r="A34" s="37"/>
      <c r="S34" s="123"/>
      <c r="T34" s="2"/>
      <c r="U34" s="2"/>
      <c r="V34" s="2"/>
      <c r="W34" s="2"/>
      <c r="X34" s="2"/>
      <c r="Y34" s="2"/>
      <c r="Z34"/>
      <c r="AA34"/>
      <c r="AB34"/>
      <c r="AC34"/>
    </row>
    <row r="35" spans="1:29" s="1" customFormat="1" ht="15" hidden="1" customHeight="1" x14ac:dyDescent="0.3">
      <c r="A35" s="19"/>
      <c r="S35" s="123"/>
      <c r="T35" s="2"/>
      <c r="U35" s="2"/>
      <c r="V35" s="2"/>
      <c r="W35" s="2"/>
      <c r="X35" s="2"/>
      <c r="Y35" s="2"/>
      <c r="Z35"/>
      <c r="AA35"/>
      <c r="AB35"/>
      <c r="AC35"/>
    </row>
    <row r="36" spans="1:29" s="1" customFormat="1" ht="15" hidden="1" customHeight="1" x14ac:dyDescent="0.3">
      <c r="A36" s="19"/>
      <c r="S36" s="123"/>
      <c r="T36" s="2"/>
      <c r="U36" s="2"/>
      <c r="V36" s="2"/>
      <c r="W36" s="2"/>
      <c r="X36" s="2"/>
      <c r="Y36" s="2"/>
      <c r="Z36"/>
      <c r="AA36"/>
      <c r="AB36"/>
      <c r="AC36"/>
    </row>
    <row r="37" spans="1:29" s="1" customFormat="1" ht="15" hidden="1" customHeight="1" x14ac:dyDescent="0.3">
      <c r="A37" s="19"/>
      <c r="S37" s="123"/>
      <c r="T37" s="2"/>
      <c r="U37" s="2"/>
      <c r="V37" s="2"/>
      <c r="W37" s="2"/>
      <c r="X37" s="2"/>
      <c r="Y37" s="2"/>
      <c r="Z37"/>
      <c r="AA37"/>
      <c r="AB37"/>
      <c r="AC37"/>
    </row>
    <row r="38" spans="1:29" s="1" customFormat="1" ht="15" hidden="1" customHeight="1" x14ac:dyDescent="0.3">
      <c r="A38" s="19"/>
      <c r="S38" s="123"/>
      <c r="T38" s="2"/>
      <c r="U38" s="2"/>
      <c r="V38" s="2"/>
      <c r="W38" s="2"/>
      <c r="X38" s="2"/>
      <c r="Y38" s="2"/>
      <c r="Z38"/>
      <c r="AA38"/>
      <c r="AB38"/>
      <c r="AC38"/>
    </row>
    <row r="39" spans="1:29" s="1" customFormat="1" ht="15.6" hidden="1" x14ac:dyDescent="0.3">
      <c r="A39" s="59"/>
      <c r="B39" s="60"/>
      <c r="C39" s="60"/>
      <c r="D39" s="61"/>
      <c r="E39" s="61" t="e">
        <f ca="1">SUM(E3:E100)</f>
        <v>#REF!</v>
      </c>
      <c r="F39" s="61">
        <f ca="1">SUM(F3:F100)</f>
        <v>4290</v>
      </c>
      <c r="G39" s="61">
        <f ca="1">SUM(G3:G100)</f>
        <v>9282</v>
      </c>
      <c r="H39" s="61"/>
      <c r="I39" s="61">
        <f ca="1">SUM(I3:I100)</f>
        <v>2154</v>
      </c>
      <c r="J39" s="63"/>
      <c r="K39" s="61">
        <f ca="1">SUM(K3:K100)</f>
        <v>24449</v>
      </c>
      <c r="L39" s="64"/>
      <c r="M39" s="61" t="e">
        <f ca="1">SUM(M3:M100)</f>
        <v>#VALUE!</v>
      </c>
      <c r="N39" s="65"/>
      <c r="O39" s="66" t="e">
        <f ca="1">SUM(O3:O100)</f>
        <v>#REF!</v>
      </c>
      <c r="P39" s="66"/>
      <c r="Q39" s="2"/>
      <c r="S39" s="123"/>
      <c r="T39" s="2"/>
      <c r="U39" s="2"/>
      <c r="V39" s="2"/>
      <c r="W39" s="2"/>
      <c r="X39" s="2"/>
      <c r="Y39" s="2"/>
      <c r="Z39"/>
      <c r="AA39"/>
      <c r="AB39"/>
      <c r="AC39"/>
    </row>
    <row r="40" spans="1:29" s="1" customFormat="1" ht="15.6" hidden="1" x14ac:dyDescent="0.3">
      <c r="A40" s="59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3"/>
      <c r="M40" s="71"/>
      <c r="N40" s="71"/>
      <c r="O40" s="71" t="s">
        <v>157</v>
      </c>
      <c r="P40" s="168"/>
      <c r="Q40" s="33"/>
      <c r="S40" s="123"/>
      <c r="T40" s="2"/>
      <c r="U40" s="2"/>
      <c r="V40" s="2"/>
      <c r="W40" s="2"/>
      <c r="X40" s="2"/>
      <c r="Y40" s="2"/>
      <c r="Z40"/>
      <c r="AA40"/>
      <c r="AB40"/>
      <c r="AC40"/>
    </row>
    <row r="41" spans="1:29" s="33" customFormat="1" ht="15.6" hidden="1" x14ac:dyDescent="0.3">
      <c r="A41" s="59"/>
      <c r="B41" s="20" t="s">
        <v>40</v>
      </c>
      <c r="C41" s="20"/>
      <c r="D41" s="32"/>
      <c r="E41" s="32">
        <v>250</v>
      </c>
      <c r="F41" s="32"/>
      <c r="G41" s="32"/>
      <c r="H41" s="32"/>
      <c r="I41" s="39"/>
      <c r="J41" s="39"/>
      <c r="K41" s="32"/>
      <c r="L41" s="78"/>
      <c r="M41" s="39"/>
      <c r="N41" s="39"/>
      <c r="O41" s="39"/>
      <c r="P41" s="169"/>
      <c r="S41" s="87"/>
      <c r="T41" s="82"/>
      <c r="U41" s="82"/>
      <c r="V41" s="82"/>
      <c r="W41" s="82"/>
      <c r="X41" s="82"/>
      <c r="Y41" s="82"/>
    </row>
    <row r="42" spans="1:29" s="33" customFormat="1" ht="15" hidden="1" x14ac:dyDescent="0.25">
      <c r="A42" s="59"/>
      <c r="B42" s="20" t="s">
        <v>158</v>
      </c>
      <c r="C42" s="20"/>
      <c r="D42" s="32"/>
      <c r="E42" s="32">
        <v>153</v>
      </c>
      <c r="F42" s="32"/>
      <c r="G42" s="32"/>
      <c r="H42" s="32"/>
      <c r="I42" s="39"/>
      <c r="J42" s="39"/>
      <c r="K42" s="32"/>
      <c r="L42" s="78"/>
      <c r="M42" s="39"/>
      <c r="N42" s="39"/>
      <c r="O42" s="39"/>
      <c r="P42" s="84"/>
      <c r="S42" s="87"/>
      <c r="T42" s="82"/>
      <c r="U42" s="82"/>
      <c r="V42" s="82"/>
      <c r="W42" s="82"/>
      <c r="X42" s="82"/>
      <c r="Y42" s="82"/>
    </row>
    <row r="43" spans="1:29" s="33" customFormat="1" ht="15" hidden="1" x14ac:dyDescent="0.25">
      <c r="A43" s="59"/>
      <c r="B43" s="20" t="s">
        <v>159</v>
      </c>
      <c r="C43" s="85"/>
      <c r="D43" s="32"/>
      <c r="E43" s="32">
        <v>241</v>
      </c>
      <c r="F43" s="32"/>
      <c r="G43" s="32"/>
      <c r="H43" s="32"/>
      <c r="I43" s="39"/>
      <c r="J43" s="39"/>
      <c r="K43" s="32"/>
      <c r="L43" s="78"/>
      <c r="M43" s="39"/>
      <c r="N43" s="39"/>
      <c r="O43" s="39"/>
      <c r="P43" s="84"/>
      <c r="S43" s="87"/>
      <c r="T43" s="82"/>
      <c r="U43" s="82"/>
      <c r="V43" s="82"/>
      <c r="W43" s="82"/>
      <c r="X43" s="82"/>
      <c r="Y43" s="82"/>
    </row>
    <row r="44" spans="1:29" s="33" customFormat="1" ht="15" hidden="1" x14ac:dyDescent="0.25">
      <c r="A44" s="59"/>
      <c r="B44" s="20" t="s">
        <v>160</v>
      </c>
      <c r="C44" s="20"/>
      <c r="D44" s="32"/>
      <c r="E44" s="32">
        <v>177</v>
      </c>
      <c r="F44" s="32"/>
      <c r="G44" s="32"/>
      <c r="H44" s="32"/>
      <c r="I44" s="39"/>
      <c r="J44" s="39"/>
      <c r="K44" s="32"/>
      <c r="L44" s="78"/>
      <c r="M44" s="39"/>
      <c r="N44" s="42"/>
      <c r="O44" s="39" t="s">
        <v>46</v>
      </c>
      <c r="P44" s="84"/>
      <c r="S44" s="87"/>
      <c r="T44" s="82"/>
      <c r="U44" s="82"/>
      <c r="V44" s="82"/>
      <c r="W44" s="82"/>
      <c r="X44" s="82"/>
      <c r="Y44" s="82"/>
    </row>
    <row r="45" spans="1:29" s="1" customFormat="1" ht="15.6" hidden="1" x14ac:dyDescent="0.3">
      <c r="A45" s="59"/>
      <c r="B45" s="20"/>
      <c r="C45" s="20"/>
      <c r="D45" s="32"/>
      <c r="E45" s="32">
        <f>SUM(E41:E44)</f>
        <v>821</v>
      </c>
      <c r="F45" s="32"/>
      <c r="G45" s="32"/>
      <c r="H45" s="32"/>
      <c r="I45" s="39"/>
      <c r="J45" s="39"/>
      <c r="K45" s="32"/>
      <c r="L45" s="78"/>
      <c r="M45" s="39"/>
      <c r="N45" s="39"/>
      <c r="O45" s="39"/>
      <c r="P45" s="84"/>
      <c r="Q45" s="33"/>
      <c r="S45" s="123"/>
      <c r="T45" s="2"/>
      <c r="U45" s="2"/>
      <c r="V45" s="2"/>
      <c r="W45" s="2"/>
      <c r="X45" s="2"/>
      <c r="Y45" s="2"/>
      <c r="Z45"/>
      <c r="AA45"/>
      <c r="AB45"/>
      <c r="AC45"/>
    </row>
    <row r="46" spans="1:29" s="1" customFormat="1" ht="15.6" hidden="1" x14ac:dyDescent="0.3">
      <c r="A46" s="88"/>
      <c r="B46" s="89" t="s">
        <v>161</v>
      </c>
      <c r="C46" s="89"/>
      <c r="D46" s="89"/>
      <c r="E46" s="90" t="e">
        <f ca="1">E39+E45</f>
        <v>#REF!</v>
      </c>
      <c r="F46" s="90">
        <f ca="1">F39+F45</f>
        <v>4290</v>
      </c>
      <c r="G46" s="90"/>
      <c r="H46" s="90"/>
      <c r="I46" s="92">
        <v>5280</v>
      </c>
      <c r="J46" s="90"/>
      <c r="K46" s="92">
        <f ca="1">K39</f>
        <v>24449</v>
      </c>
      <c r="L46" s="93" t="s">
        <v>46</v>
      </c>
      <c r="M46" s="92" t="e">
        <f ca="1">M39</f>
        <v>#VALUE!</v>
      </c>
      <c r="N46" s="39"/>
      <c r="O46" s="92" t="e">
        <f ca="1">O39</f>
        <v>#REF!</v>
      </c>
      <c r="P46" s="95"/>
      <c r="S46" s="123"/>
      <c r="T46" s="2"/>
      <c r="U46" s="2"/>
      <c r="V46" s="2"/>
      <c r="W46" s="2"/>
      <c r="X46" s="2"/>
      <c r="Y46" s="2"/>
      <c r="Z46"/>
      <c r="AA46"/>
      <c r="AB46"/>
      <c r="AC46"/>
    </row>
    <row r="47" spans="1:29" s="1" customFormat="1" ht="15.6" hidden="1" x14ac:dyDescent="0.3">
      <c r="A47" s="88"/>
      <c r="B47" s="97"/>
      <c r="C47" s="97"/>
      <c r="D47" s="97"/>
      <c r="E47" s="97"/>
      <c r="F47" s="22"/>
      <c r="G47" s="22"/>
      <c r="H47" s="22"/>
      <c r="I47" s="22"/>
      <c r="J47" s="22"/>
      <c r="K47" s="98"/>
      <c r="L47" s="99"/>
      <c r="M47" s="100"/>
      <c r="N47" s="39"/>
      <c r="O47" s="39"/>
      <c r="P47" s="101"/>
      <c r="S47" s="123"/>
      <c r="T47" s="2"/>
      <c r="U47" s="2"/>
      <c r="V47" s="2"/>
      <c r="W47" s="2"/>
      <c r="X47" s="2"/>
      <c r="Y47" s="2"/>
      <c r="Z47"/>
      <c r="AA47"/>
      <c r="AB47"/>
      <c r="AC47"/>
    </row>
    <row r="48" spans="1:29" s="1" customFormat="1" ht="16.2" hidden="1" thickBot="1" x14ac:dyDescent="0.35">
      <c r="A48" s="102"/>
      <c r="B48" s="103" t="s">
        <v>46</v>
      </c>
      <c r="C48" s="103"/>
      <c r="D48" s="103"/>
      <c r="E48" s="103"/>
      <c r="F48" s="104"/>
      <c r="G48" s="104"/>
      <c r="H48" s="104"/>
      <c r="I48" s="104"/>
      <c r="J48" s="104"/>
      <c r="K48" s="106" t="s">
        <v>46</v>
      </c>
      <c r="L48" s="107"/>
      <c r="M48" s="108" t="s">
        <v>46</v>
      </c>
      <c r="N48" s="109"/>
      <c r="O48" s="39"/>
      <c r="P48" s="113"/>
      <c r="Q48" s="170"/>
      <c r="S48" s="123"/>
      <c r="T48" s="2"/>
      <c r="U48" s="2"/>
      <c r="V48" s="2"/>
      <c r="W48" s="2"/>
      <c r="X48" s="2"/>
      <c r="Y48" s="2"/>
      <c r="Z48"/>
      <c r="AA48"/>
      <c r="AB48"/>
      <c r="AC48"/>
    </row>
    <row r="49" spans="1:29" s="1" customFormat="1" ht="16.2" hidden="1" thickTop="1" x14ac:dyDescent="0.3">
      <c r="A49" s="2"/>
      <c r="B49" s="115"/>
      <c r="C49" s="115"/>
      <c r="D49" s="115"/>
      <c r="E49" s="115"/>
      <c r="F49" s="116" t="s">
        <v>46</v>
      </c>
      <c r="G49" s="116"/>
      <c r="H49" s="116"/>
      <c r="I49" s="116">
        <v>5280</v>
      </c>
      <c r="J49" s="116"/>
      <c r="K49" s="118">
        <v>34028</v>
      </c>
      <c r="L49" s="119"/>
      <c r="M49" s="120">
        <v>25281</v>
      </c>
      <c r="N49" s="120"/>
      <c r="O49" s="120"/>
      <c r="P49" s="123"/>
      <c r="Q49" s="170"/>
      <c r="S49" s="123"/>
      <c r="T49" s="2"/>
      <c r="U49" s="2"/>
      <c r="V49" s="2"/>
      <c r="W49" s="2"/>
      <c r="X49" s="2"/>
      <c r="Y49" s="2"/>
      <c r="Z49"/>
      <c r="AA49"/>
      <c r="AB49"/>
      <c r="AC49"/>
    </row>
    <row r="50" spans="1:29" s="1" customFormat="1" ht="15.6" hidden="1" x14ac:dyDescent="0.3">
      <c r="A50" s="2"/>
      <c r="B50" s="124"/>
      <c r="C50" s="124"/>
      <c r="D50" s="124"/>
      <c r="E50" s="124"/>
      <c r="F50" s="125"/>
      <c r="G50" s="125"/>
      <c r="H50" s="125"/>
      <c r="I50" s="125"/>
      <c r="J50" s="125"/>
      <c r="K50" s="127"/>
      <c r="L50" s="119"/>
      <c r="M50" s="128"/>
      <c r="N50" s="129"/>
      <c r="O50" s="129"/>
      <c r="P50" s="123"/>
      <c r="S50" s="123"/>
      <c r="T50" s="2"/>
      <c r="U50" s="2"/>
      <c r="V50" s="2"/>
      <c r="W50" s="2"/>
      <c r="X50" s="2"/>
      <c r="Y50" s="2"/>
      <c r="Z50"/>
      <c r="AA50"/>
      <c r="AB50"/>
      <c r="AC50"/>
    </row>
    <row r="51" spans="1:29" s="33" customFormat="1" ht="15" hidden="1" x14ac:dyDescent="0.25">
      <c r="A51" s="82"/>
      <c r="B51" s="48"/>
      <c r="C51" s="48"/>
      <c r="D51" s="48"/>
      <c r="E51" s="48"/>
      <c r="F51" s="46"/>
      <c r="G51" s="46"/>
      <c r="H51" s="46"/>
      <c r="I51" s="46"/>
      <c r="J51" s="46"/>
      <c r="K51" s="83"/>
      <c r="L51" s="133"/>
      <c r="M51" s="134"/>
      <c r="N51" s="49"/>
      <c r="O51" s="49"/>
      <c r="P51" s="87"/>
      <c r="S51" s="87"/>
      <c r="T51" s="82"/>
      <c r="U51" s="82"/>
      <c r="V51" s="82"/>
      <c r="W51" s="82"/>
      <c r="X51" s="82"/>
      <c r="Y51" s="82"/>
    </row>
    <row r="52" spans="1:29" s="33" customFormat="1" ht="15" hidden="1" x14ac:dyDescent="0.25">
      <c r="A52" s="82"/>
      <c r="B52" s="48"/>
      <c r="C52" s="48"/>
      <c r="D52" s="48"/>
      <c r="E52" s="48"/>
      <c r="F52" s="46"/>
      <c r="G52" s="46"/>
      <c r="H52" s="46"/>
      <c r="I52" s="46"/>
      <c r="J52" s="46"/>
      <c r="K52" s="83"/>
      <c r="L52" s="133"/>
      <c r="M52" s="134"/>
      <c r="N52" s="49"/>
      <c r="O52" s="49"/>
      <c r="P52" s="87"/>
      <c r="S52" s="87"/>
      <c r="T52" s="82"/>
      <c r="U52" s="82"/>
      <c r="V52" s="82"/>
      <c r="W52" s="82"/>
      <c r="X52" s="82"/>
      <c r="Y52" s="82"/>
    </row>
    <row r="53" spans="1:29" s="33" customFormat="1" ht="15" hidden="1" x14ac:dyDescent="0.25">
      <c r="A53" s="82"/>
      <c r="B53" s="85"/>
      <c r="C53" s="85"/>
      <c r="D53" s="85"/>
      <c r="E53" s="85"/>
      <c r="F53" s="82"/>
      <c r="G53" s="82"/>
      <c r="H53" s="82"/>
      <c r="I53" s="82"/>
      <c r="J53" s="82"/>
      <c r="K53" s="87"/>
      <c r="L53" s="138"/>
      <c r="M53" s="139"/>
      <c r="N53" s="140"/>
      <c r="O53" s="140"/>
      <c r="P53" s="87"/>
      <c r="S53" s="87"/>
      <c r="T53" s="82"/>
      <c r="U53" s="82"/>
      <c r="V53" s="82"/>
      <c r="W53" s="82"/>
      <c r="X53" s="82"/>
      <c r="Y53" s="82"/>
    </row>
    <row r="54" spans="1:29" s="33" customFormat="1" ht="15" hidden="1" x14ac:dyDescent="0.25">
      <c r="A54" s="82"/>
      <c r="B54" s="85"/>
      <c r="C54" s="85"/>
      <c r="D54" s="85"/>
      <c r="E54" s="85"/>
      <c r="F54" s="82"/>
      <c r="G54" s="82"/>
      <c r="H54" s="82"/>
      <c r="I54" s="82"/>
      <c r="J54" s="82"/>
      <c r="K54" s="87"/>
      <c r="L54" s="138"/>
      <c r="M54" s="139"/>
      <c r="N54" s="140"/>
      <c r="O54" s="140"/>
      <c r="P54" s="87"/>
      <c r="S54" s="87"/>
      <c r="T54" s="82"/>
      <c r="U54" s="82"/>
      <c r="V54" s="82"/>
      <c r="W54" s="82"/>
      <c r="X54" s="82"/>
      <c r="Y54" s="82"/>
    </row>
    <row r="55" spans="1:29" s="146" customFormat="1" ht="15" hidden="1" x14ac:dyDescent="0.25">
      <c r="A55" s="2"/>
      <c r="B55" s="1"/>
      <c r="F55" s="2"/>
      <c r="G55" s="2"/>
      <c r="H55" s="2"/>
      <c r="I55" s="2"/>
      <c r="J55" s="2"/>
      <c r="K55" s="123"/>
      <c r="L55" s="148"/>
      <c r="M55" s="149"/>
      <c r="N55" s="58"/>
      <c r="O55" s="58"/>
      <c r="P55" s="123"/>
      <c r="Q55" s="1"/>
      <c r="R55" s="1"/>
      <c r="S55" s="2"/>
      <c r="T55" s="2"/>
      <c r="U55" s="2"/>
      <c r="V55" s="2"/>
      <c r="W55" s="2"/>
      <c r="X55" s="2"/>
      <c r="Y55" s="2"/>
    </row>
    <row r="56" spans="1:29" s="146" customFormat="1" ht="15" hidden="1" x14ac:dyDescent="0.25">
      <c r="A56" s="2"/>
      <c r="B56" s="1"/>
      <c r="F56" s="2"/>
      <c r="G56" s="2"/>
      <c r="H56" s="2"/>
      <c r="I56" s="2"/>
      <c r="J56" s="2"/>
      <c r="K56" s="123"/>
      <c r="L56" s="148"/>
      <c r="M56" s="149"/>
      <c r="N56" s="58"/>
      <c r="O56" s="58"/>
      <c r="P56" s="123"/>
      <c r="Q56" s="1"/>
      <c r="R56" s="1"/>
      <c r="S56" s="2"/>
      <c r="T56" s="2"/>
      <c r="U56" s="2"/>
      <c r="V56" s="2"/>
      <c r="W56" s="2"/>
      <c r="X56" s="2"/>
      <c r="Y56" s="2"/>
    </row>
    <row r="57" spans="1:29" s="146" customFormat="1" ht="15" hidden="1" x14ac:dyDescent="0.25">
      <c r="A57" s="2"/>
      <c r="B57" s="20" t="s">
        <v>97</v>
      </c>
      <c r="C57" s="20" t="s">
        <v>202</v>
      </c>
      <c r="D57" s="32"/>
      <c r="E57" s="22">
        <v>237</v>
      </c>
      <c r="F57" s="22">
        <v>71</v>
      </c>
      <c r="G57" s="22">
        <v>170</v>
      </c>
      <c r="H57" s="22" t="s">
        <v>185</v>
      </c>
      <c r="I57" s="24">
        <v>33</v>
      </c>
      <c r="J57" s="24" t="s">
        <v>189</v>
      </c>
      <c r="K57" s="25">
        <v>233</v>
      </c>
      <c r="L57" s="26">
        <v>44313</v>
      </c>
      <c r="M57" s="25">
        <v>0</v>
      </c>
      <c r="N57" s="24">
        <v>50</v>
      </c>
      <c r="O57" s="24" t="e">
        <f>(#REF!+N57)*1.1</f>
        <v>#REF!</v>
      </c>
      <c r="P57" s="31"/>
      <c r="Q57" s="33"/>
      <c r="R57" s="1"/>
      <c r="S57" s="2"/>
      <c r="T57" s="2"/>
      <c r="U57" s="2"/>
      <c r="V57" s="2"/>
      <c r="W57" s="2"/>
      <c r="X57" s="2"/>
      <c r="Y57" s="2"/>
    </row>
    <row r="58" spans="1:29" s="146" customFormat="1" ht="15" hidden="1" x14ac:dyDescent="0.25">
      <c r="A58" s="2"/>
      <c r="B58" s="20" t="s">
        <v>126</v>
      </c>
      <c r="C58" s="20" t="s">
        <v>203</v>
      </c>
      <c r="D58" s="32"/>
      <c r="E58" s="22">
        <v>378</v>
      </c>
      <c r="F58" s="22">
        <v>121</v>
      </c>
      <c r="G58" s="22">
        <v>226</v>
      </c>
      <c r="H58" s="22" t="s">
        <v>185</v>
      </c>
      <c r="I58" s="24">
        <v>22</v>
      </c>
      <c r="J58" s="24" t="s">
        <v>189</v>
      </c>
      <c r="K58" s="25">
        <v>118</v>
      </c>
      <c r="L58" s="26">
        <v>44321</v>
      </c>
      <c r="M58" s="25">
        <v>699</v>
      </c>
      <c r="N58" s="58"/>
      <c r="O58" s="58"/>
      <c r="P58" s="123"/>
      <c r="Q58" s="1"/>
      <c r="R58" s="1"/>
      <c r="S58" s="2"/>
      <c r="T58" s="2"/>
      <c r="U58" s="2"/>
      <c r="V58" s="2"/>
      <c r="W58" s="2"/>
      <c r="X58" s="2"/>
      <c r="Y58" s="2"/>
    </row>
    <row r="59" spans="1:29" s="146" customFormat="1" ht="15" hidden="1" x14ac:dyDescent="0.25">
      <c r="A59" s="2"/>
      <c r="B59" s="20" t="s">
        <v>133</v>
      </c>
      <c r="C59" s="20" t="s">
        <v>204</v>
      </c>
      <c r="D59" s="32"/>
      <c r="E59" s="22">
        <v>396</v>
      </c>
      <c r="F59" s="22">
        <v>114</v>
      </c>
      <c r="G59" s="22">
        <v>248</v>
      </c>
      <c r="H59" s="22" t="s">
        <v>185</v>
      </c>
      <c r="I59" s="24">
        <v>142</v>
      </c>
      <c r="J59" s="24" t="s">
        <v>189</v>
      </c>
      <c r="K59" s="25">
        <v>445</v>
      </c>
      <c r="L59" s="26">
        <v>44321</v>
      </c>
      <c r="M59" s="25">
        <v>54</v>
      </c>
      <c r="N59" s="58"/>
      <c r="O59" s="58"/>
      <c r="P59" s="123"/>
      <c r="Q59" s="1"/>
      <c r="R59" s="1"/>
      <c r="S59" s="2"/>
      <c r="T59" s="2"/>
      <c r="U59" s="2"/>
      <c r="V59" s="2"/>
      <c r="W59" s="2"/>
      <c r="X59" s="2"/>
      <c r="Y59" s="2"/>
    </row>
    <row r="60" spans="1:29" s="58" customFormat="1" ht="15" hidden="1" x14ac:dyDescent="0.3">
      <c r="A60"/>
      <c r="B60" s="20" t="s">
        <v>41</v>
      </c>
      <c r="C60" s="20" t="s">
        <v>205</v>
      </c>
      <c r="D60" s="32"/>
      <c r="E60" s="22">
        <v>287</v>
      </c>
      <c r="F60" s="22">
        <v>50</v>
      </c>
      <c r="G60" s="22">
        <v>142</v>
      </c>
      <c r="H60" s="22" t="s">
        <v>185</v>
      </c>
      <c r="I60" s="24">
        <v>29</v>
      </c>
      <c r="J60" s="24" t="s">
        <v>189</v>
      </c>
      <c r="K60" s="25">
        <v>636</v>
      </c>
      <c r="L60" s="26">
        <v>44323</v>
      </c>
      <c r="M60" s="25">
        <v>0</v>
      </c>
      <c r="N60"/>
      <c r="O60"/>
      <c r="P60"/>
      <c r="Q60"/>
      <c r="R60"/>
      <c r="S60" s="175"/>
      <c r="T60" s="175"/>
      <c r="U60" s="175"/>
      <c r="V60" s="175"/>
      <c r="W60" s="175"/>
      <c r="X60"/>
      <c r="Y60" s="175"/>
      <c r="Z60"/>
      <c r="AA60"/>
      <c r="AB60"/>
      <c r="AC60"/>
    </row>
    <row r="61" spans="1:29" s="58" customFormat="1" ht="15" hidden="1" x14ac:dyDescent="0.3">
      <c r="A61"/>
      <c r="B61" s="20" t="s">
        <v>45</v>
      </c>
      <c r="C61" s="20" t="s">
        <v>206</v>
      </c>
      <c r="D61" s="32"/>
      <c r="E61" s="22">
        <v>124</v>
      </c>
      <c r="F61" s="22">
        <v>41</v>
      </c>
      <c r="G61" s="22">
        <v>132</v>
      </c>
      <c r="H61" s="22" t="s">
        <v>185</v>
      </c>
      <c r="I61" s="24">
        <v>36</v>
      </c>
      <c r="J61" s="24" t="s">
        <v>189</v>
      </c>
      <c r="K61" s="25">
        <v>125</v>
      </c>
      <c r="L61" s="26">
        <v>44323</v>
      </c>
      <c r="M61" s="25">
        <v>198</v>
      </c>
      <c r="N61"/>
      <c r="O61"/>
      <c r="P61"/>
      <c r="Q61"/>
      <c r="R61"/>
      <c r="S61" s="175"/>
      <c r="T61" s="175"/>
      <c r="U61" s="175"/>
      <c r="V61" s="175"/>
      <c r="W61" s="175"/>
      <c r="X61"/>
      <c r="Y61" s="175"/>
      <c r="Z61"/>
      <c r="AA61"/>
      <c r="AB61"/>
      <c r="AC61"/>
    </row>
    <row r="62" spans="1:29" s="58" customFormat="1" ht="15" hidden="1" x14ac:dyDescent="0.3">
      <c r="A62"/>
      <c r="B62" s="20" t="s">
        <v>51</v>
      </c>
      <c r="C62" s="20" t="s">
        <v>207</v>
      </c>
      <c r="D62" s="32"/>
      <c r="E62" s="22">
        <v>119</v>
      </c>
      <c r="F62" s="22">
        <v>44</v>
      </c>
      <c r="G62" s="22">
        <v>87</v>
      </c>
      <c r="H62" s="22" t="s">
        <v>185</v>
      </c>
      <c r="I62" s="24">
        <v>33</v>
      </c>
      <c r="J62" s="24" t="s">
        <v>189</v>
      </c>
      <c r="K62" s="25">
        <v>20</v>
      </c>
      <c r="L62" s="26">
        <v>44323</v>
      </c>
      <c r="M62" s="25">
        <v>0</v>
      </c>
      <c r="N62"/>
      <c r="O62"/>
      <c r="P62"/>
      <c r="Q62"/>
      <c r="R62"/>
      <c r="S62" s="175"/>
      <c r="T62" s="175"/>
      <c r="U62" s="175"/>
      <c r="V62" s="175"/>
      <c r="W62" s="175"/>
      <c r="X62"/>
      <c r="Y62" s="175"/>
      <c r="Z62"/>
      <c r="AA62"/>
      <c r="AB62"/>
      <c r="AC62"/>
    </row>
    <row r="63" spans="1:29" s="58" customFormat="1" ht="15" hidden="1" x14ac:dyDescent="0.3">
      <c r="A63"/>
      <c r="B63" s="20" t="s">
        <v>63</v>
      </c>
      <c r="C63" s="20" t="s">
        <v>208</v>
      </c>
      <c r="D63" s="32"/>
      <c r="E63" s="22">
        <v>282</v>
      </c>
      <c r="F63" s="22">
        <v>67</v>
      </c>
      <c r="G63" s="22">
        <v>246</v>
      </c>
      <c r="H63" s="22" t="s">
        <v>185</v>
      </c>
      <c r="I63" s="24">
        <v>59</v>
      </c>
      <c r="J63" s="24" t="s">
        <v>189</v>
      </c>
      <c r="K63" s="25">
        <v>173</v>
      </c>
      <c r="L63" s="26">
        <v>44323</v>
      </c>
      <c r="M63" s="25">
        <v>150</v>
      </c>
      <c r="N63"/>
      <c r="O63"/>
      <c r="P63"/>
      <c r="Q63"/>
      <c r="R63"/>
      <c r="S63" s="175"/>
      <c r="T63" s="175"/>
      <c r="U63" s="175"/>
      <c r="V63" s="175"/>
      <c r="W63" s="175"/>
      <c r="X63"/>
      <c r="Y63" s="175"/>
      <c r="Z63"/>
      <c r="AA63"/>
      <c r="AB63"/>
      <c r="AC63"/>
    </row>
    <row r="64" spans="1:29" s="58" customFormat="1" ht="15" hidden="1" x14ac:dyDescent="0.3">
      <c r="A64"/>
      <c r="B64" s="20" t="s">
        <v>77</v>
      </c>
      <c r="C64" s="20" t="s">
        <v>192</v>
      </c>
      <c r="D64" s="32"/>
      <c r="E64" s="22">
        <v>1471</v>
      </c>
      <c r="F64" s="22">
        <v>430</v>
      </c>
      <c r="G64" s="22">
        <v>688</v>
      </c>
      <c r="H64" s="22" t="s">
        <v>185</v>
      </c>
      <c r="I64" s="24">
        <v>158</v>
      </c>
      <c r="J64" s="24" t="s">
        <v>189</v>
      </c>
      <c r="K64" s="25">
        <v>336</v>
      </c>
      <c r="L64" s="26">
        <v>44323</v>
      </c>
      <c r="M64" s="25">
        <v>251</v>
      </c>
      <c r="N64"/>
      <c r="O64"/>
      <c r="P64"/>
      <c r="Q64"/>
      <c r="R64"/>
      <c r="S64" s="175"/>
      <c r="T64" s="175"/>
      <c r="U64" s="175"/>
      <c r="V64" s="175"/>
      <c r="W64" s="175"/>
      <c r="X64"/>
      <c r="Y64" s="175"/>
      <c r="Z64"/>
      <c r="AA64"/>
      <c r="AB64"/>
      <c r="AC64"/>
    </row>
    <row r="65" spans="1:29" s="58" customFormat="1" ht="15" hidden="1" x14ac:dyDescent="0.3">
      <c r="A65"/>
      <c r="B65" s="20" t="s">
        <v>106</v>
      </c>
      <c r="C65" s="20" t="s">
        <v>209</v>
      </c>
      <c r="D65" s="32"/>
      <c r="E65" s="22">
        <v>292</v>
      </c>
      <c r="F65" s="22">
        <v>108</v>
      </c>
      <c r="G65" s="22">
        <v>226</v>
      </c>
      <c r="H65" s="22" t="s">
        <v>185</v>
      </c>
      <c r="I65" s="24">
        <v>19</v>
      </c>
      <c r="J65" s="24" t="s">
        <v>189</v>
      </c>
      <c r="K65" s="25">
        <v>834</v>
      </c>
      <c r="L65" s="26">
        <v>44323</v>
      </c>
      <c r="M65" s="25">
        <v>0</v>
      </c>
      <c r="N65"/>
      <c r="O65"/>
      <c r="P65"/>
      <c r="Q65"/>
      <c r="R65"/>
      <c r="S65" s="175"/>
      <c r="T65" s="175"/>
      <c r="U65" s="175"/>
      <c r="V65" s="175"/>
      <c r="W65" s="175"/>
      <c r="X65"/>
      <c r="Y65" s="175"/>
      <c r="Z65"/>
      <c r="AA65"/>
      <c r="AB65"/>
      <c r="AC65"/>
    </row>
    <row r="66" spans="1:29" s="58" customFormat="1" ht="15" hidden="1" x14ac:dyDescent="0.3">
      <c r="A66"/>
      <c r="B66" s="20" t="s">
        <v>115</v>
      </c>
      <c r="C66" s="20" t="s">
        <v>210</v>
      </c>
      <c r="D66" s="32" t="e">
        <f>#REF!</f>
        <v>#REF!</v>
      </c>
      <c r="E66" s="22">
        <v>305</v>
      </c>
      <c r="F66" s="22">
        <v>41</v>
      </c>
      <c r="G66" s="22">
        <v>41</v>
      </c>
      <c r="H66" s="22" t="s">
        <v>185</v>
      </c>
      <c r="I66" s="24">
        <v>13</v>
      </c>
      <c r="J66" s="24" t="s">
        <v>186</v>
      </c>
      <c r="K66" s="25">
        <v>601</v>
      </c>
      <c r="L66" s="26">
        <v>44323</v>
      </c>
      <c r="M66" s="25">
        <v>0</v>
      </c>
      <c r="N66"/>
      <c r="O66"/>
      <c r="P66"/>
      <c r="Q66"/>
      <c r="R66"/>
      <c r="S66" s="175"/>
      <c r="T66" s="175"/>
      <c r="U66" s="175"/>
      <c r="V66" s="175"/>
      <c r="W66" s="175"/>
      <c r="X66"/>
      <c r="Y66" s="175"/>
      <c r="Z66"/>
      <c r="AA66"/>
      <c r="AB66"/>
      <c r="AC66"/>
    </row>
    <row r="67" spans="1:29" s="58" customFormat="1" ht="15" hidden="1" x14ac:dyDescent="0.3">
      <c r="A67"/>
      <c r="B67" s="53" t="s">
        <v>44</v>
      </c>
      <c r="C67" s="20" t="s">
        <v>211</v>
      </c>
      <c r="D67" s="32"/>
      <c r="E67" s="22">
        <v>319</v>
      </c>
      <c r="F67" s="22">
        <v>63</v>
      </c>
      <c r="G67" s="22">
        <v>0</v>
      </c>
      <c r="H67" s="22">
        <v>0</v>
      </c>
      <c r="I67" s="24">
        <v>0</v>
      </c>
      <c r="J67" s="24" t="s">
        <v>200</v>
      </c>
      <c r="K67" s="25">
        <v>0</v>
      </c>
      <c r="L67" s="26">
        <v>44323</v>
      </c>
      <c r="M67" s="25">
        <v>0</v>
      </c>
      <c r="N67"/>
      <c r="O67"/>
      <c r="P67"/>
      <c r="Q67"/>
      <c r="R67"/>
      <c r="S67" s="175"/>
      <c r="T67" s="175"/>
      <c r="U67" s="175"/>
      <c r="V67" s="175"/>
      <c r="W67" s="175"/>
      <c r="X67"/>
      <c r="Y67" s="175"/>
      <c r="Z67"/>
      <c r="AA67"/>
      <c r="AB67"/>
      <c r="AC67"/>
    </row>
    <row r="68" spans="1:29" s="58" customFormat="1" ht="15" hidden="1" x14ac:dyDescent="0.3">
      <c r="A68"/>
      <c r="B68" s="20" t="s">
        <v>148</v>
      </c>
      <c r="C68" s="20" t="s">
        <v>212</v>
      </c>
      <c r="D68" s="32"/>
      <c r="E68" s="22">
        <v>732</v>
      </c>
      <c r="F68" s="22">
        <v>275</v>
      </c>
      <c r="G68" s="22">
        <v>512</v>
      </c>
      <c r="H68" s="22" t="s">
        <v>185</v>
      </c>
      <c r="I68" s="24">
        <v>84</v>
      </c>
      <c r="J68" s="24" t="s">
        <v>186</v>
      </c>
      <c r="K68" s="25">
        <v>706</v>
      </c>
      <c r="L68" s="26">
        <v>44323</v>
      </c>
      <c r="M68" s="25">
        <v>400</v>
      </c>
      <c r="N68"/>
      <c r="O68"/>
      <c r="P68"/>
      <c r="Q68"/>
      <c r="R68"/>
      <c r="S68" s="175"/>
      <c r="T68" s="175"/>
      <c r="U68" s="175"/>
      <c r="V68" s="175"/>
      <c r="W68" s="175"/>
      <c r="X68"/>
      <c r="Y68" s="175"/>
      <c r="Z68"/>
      <c r="AA68"/>
      <c r="AB68"/>
      <c r="AC68"/>
    </row>
    <row r="69" spans="1:29" s="58" customFormat="1" ht="15" hidden="1" x14ac:dyDescent="0.3">
      <c r="A69"/>
      <c r="B69" s="20" t="s">
        <v>31</v>
      </c>
      <c r="C69" s="20" t="s">
        <v>213</v>
      </c>
      <c r="D69" s="32"/>
      <c r="E69" s="22">
        <v>327</v>
      </c>
      <c r="F69" s="22">
        <v>101</v>
      </c>
      <c r="G69" s="22">
        <v>291</v>
      </c>
      <c r="H69" s="22" t="s">
        <v>185</v>
      </c>
      <c r="I69" s="24">
        <v>43</v>
      </c>
      <c r="J69" s="24" t="s">
        <v>189</v>
      </c>
      <c r="K69" s="25">
        <v>144</v>
      </c>
      <c r="L69" s="26">
        <v>44331</v>
      </c>
      <c r="M69" s="25">
        <v>0</v>
      </c>
      <c r="N69"/>
      <c r="O69"/>
      <c r="P69"/>
      <c r="Q69"/>
      <c r="R69"/>
      <c r="S69" s="175"/>
      <c r="T69" s="175"/>
      <c r="U69" s="175"/>
      <c r="V69" s="175"/>
      <c r="W69" s="175"/>
      <c r="X69"/>
      <c r="Y69" s="175"/>
      <c r="Z69"/>
      <c r="AA69"/>
      <c r="AB69"/>
      <c r="AC69"/>
    </row>
    <row r="70" spans="1:29" s="58" customFormat="1" ht="15" hidden="1" x14ac:dyDescent="0.3">
      <c r="A70"/>
      <c r="B70" s="20" t="s">
        <v>55</v>
      </c>
      <c r="C70" s="20" t="s">
        <v>214</v>
      </c>
      <c r="D70" s="32"/>
      <c r="E70" s="22">
        <v>1002</v>
      </c>
      <c r="F70" s="22">
        <v>257</v>
      </c>
      <c r="G70" s="22">
        <v>858</v>
      </c>
      <c r="H70" s="22" t="s">
        <v>185</v>
      </c>
      <c r="I70" s="24">
        <v>163</v>
      </c>
      <c r="J70" s="24" t="s">
        <v>189</v>
      </c>
      <c r="K70" s="25">
        <v>816</v>
      </c>
      <c r="L70" s="26">
        <v>44331</v>
      </c>
      <c r="M70" s="25">
        <v>0</v>
      </c>
      <c r="N70"/>
      <c r="O70"/>
      <c r="P70"/>
      <c r="Q70"/>
      <c r="R70"/>
      <c r="S70" s="175"/>
      <c r="T70" s="175"/>
      <c r="U70" s="175"/>
      <c r="V70" s="175"/>
      <c r="W70" s="175"/>
      <c r="X70"/>
      <c r="Y70" s="175"/>
      <c r="Z70"/>
      <c r="AA70"/>
      <c r="AB70"/>
      <c r="AC70"/>
    </row>
    <row r="71" spans="1:29" s="58" customFormat="1" ht="15" hidden="1" x14ac:dyDescent="0.3">
      <c r="A71"/>
      <c r="B71" s="20" t="s">
        <v>66</v>
      </c>
      <c r="C71" s="20" t="s">
        <v>215</v>
      </c>
      <c r="D71" s="32"/>
      <c r="E71" s="22">
        <v>417</v>
      </c>
      <c r="F71" s="22">
        <v>132</v>
      </c>
      <c r="G71" s="22">
        <v>308</v>
      </c>
      <c r="H71" s="22" t="s">
        <v>185</v>
      </c>
      <c r="I71" s="24">
        <v>78</v>
      </c>
      <c r="J71" s="24" t="s">
        <v>189</v>
      </c>
      <c r="K71" s="25">
        <v>148</v>
      </c>
      <c r="L71" s="26">
        <v>44331</v>
      </c>
      <c r="M71" s="25">
        <v>253</v>
      </c>
      <c r="N71"/>
      <c r="O71"/>
      <c r="P71"/>
      <c r="Q71"/>
      <c r="R71"/>
      <c r="S71" s="175"/>
      <c r="T71" s="175"/>
      <c r="U71" s="175"/>
      <c r="V71" s="175"/>
      <c r="W71" s="175"/>
      <c r="X71"/>
      <c r="Y71" s="175"/>
      <c r="Z71"/>
      <c r="AA71"/>
      <c r="AB71"/>
      <c r="AC71"/>
    </row>
    <row r="72" spans="1:29" s="58" customFormat="1" ht="15" hidden="1" x14ac:dyDescent="0.3">
      <c r="A72"/>
      <c r="B72" s="20" t="s">
        <v>80</v>
      </c>
      <c r="C72" s="20" t="s">
        <v>216</v>
      </c>
      <c r="D72" s="32"/>
      <c r="E72" s="22">
        <v>237</v>
      </c>
      <c r="F72" s="22">
        <v>77</v>
      </c>
      <c r="G72" s="22">
        <v>166</v>
      </c>
      <c r="H72" s="22" t="s">
        <v>185</v>
      </c>
      <c r="I72" s="24">
        <v>36</v>
      </c>
      <c r="J72" s="24" t="s">
        <v>189</v>
      </c>
      <c r="K72" s="25">
        <v>358</v>
      </c>
      <c r="L72" s="26">
        <v>44331</v>
      </c>
      <c r="M72" s="25">
        <v>349</v>
      </c>
      <c r="N72"/>
      <c r="O72"/>
      <c r="P72"/>
      <c r="Q72"/>
      <c r="R72"/>
      <c r="S72" s="175"/>
      <c r="T72" s="175"/>
      <c r="U72" s="175"/>
      <c r="V72" s="175"/>
      <c r="W72" s="175"/>
      <c r="X72"/>
      <c r="Y72" s="175"/>
      <c r="Z72"/>
      <c r="AA72"/>
      <c r="AB72"/>
      <c r="AC72"/>
    </row>
    <row r="73" spans="1:29" s="58" customFormat="1" ht="15" hidden="1" x14ac:dyDescent="0.3">
      <c r="A73"/>
      <c r="B73" s="20" t="s">
        <v>94</v>
      </c>
      <c r="C73" s="20" t="s">
        <v>217</v>
      </c>
      <c r="D73" s="32"/>
      <c r="E73" s="22">
        <v>431</v>
      </c>
      <c r="F73" s="22">
        <v>153</v>
      </c>
      <c r="G73" s="22">
        <v>355</v>
      </c>
      <c r="H73" s="22" t="s">
        <v>185</v>
      </c>
      <c r="I73" s="24">
        <v>6</v>
      </c>
      <c r="J73" s="24" t="s">
        <v>197</v>
      </c>
      <c r="K73" s="25">
        <v>119</v>
      </c>
      <c r="L73" s="26">
        <v>44331</v>
      </c>
      <c r="M73" s="25">
        <v>812</v>
      </c>
      <c r="N73"/>
      <c r="O73"/>
      <c r="P73"/>
      <c r="Q73"/>
      <c r="R73"/>
      <c r="S73" s="175"/>
      <c r="T73" s="175"/>
      <c r="U73" s="175"/>
      <c r="V73" s="175"/>
      <c r="W73" s="175"/>
      <c r="X73"/>
      <c r="Y73" s="175"/>
      <c r="Z73"/>
      <c r="AA73"/>
      <c r="AB73"/>
      <c r="AC73"/>
    </row>
    <row r="74" spans="1:29" s="58" customFormat="1" ht="15" hidden="1" x14ac:dyDescent="0.3">
      <c r="A74"/>
      <c r="B74" s="20" t="s">
        <v>118</v>
      </c>
      <c r="C74" s="20" t="s">
        <v>218</v>
      </c>
      <c r="D74" s="32" t="e">
        <f>#REF!</f>
        <v>#REF!</v>
      </c>
      <c r="E74" s="22">
        <v>338</v>
      </c>
      <c r="F74" s="22">
        <v>51</v>
      </c>
      <c r="G74" s="22">
        <v>238</v>
      </c>
      <c r="H74" s="22" t="s">
        <v>191</v>
      </c>
      <c r="I74" s="24">
        <v>23</v>
      </c>
      <c r="J74" s="24" t="s">
        <v>189</v>
      </c>
      <c r="K74" s="25">
        <v>156</v>
      </c>
      <c r="L74" s="26">
        <v>44331</v>
      </c>
      <c r="M74" s="25">
        <v>195</v>
      </c>
      <c r="N74"/>
      <c r="O74"/>
      <c r="P74"/>
      <c r="Q74"/>
      <c r="R74"/>
      <c r="S74" s="175"/>
      <c r="T74" s="175"/>
      <c r="U74" s="175"/>
      <c r="V74" s="175"/>
      <c r="W74" s="175"/>
      <c r="X74"/>
      <c r="Y74" s="175"/>
      <c r="Z74"/>
      <c r="AA74"/>
      <c r="AB74"/>
      <c r="AC74"/>
    </row>
    <row r="75" spans="1:29" s="58" customFormat="1" ht="15" hidden="1" x14ac:dyDescent="0.3">
      <c r="A75"/>
      <c r="B75" s="20" t="s">
        <v>137</v>
      </c>
      <c r="C75" s="20" t="s">
        <v>219</v>
      </c>
      <c r="D75" s="32"/>
      <c r="E75" s="22">
        <v>509</v>
      </c>
      <c r="F75" s="22">
        <v>129</v>
      </c>
      <c r="G75" s="22">
        <v>389</v>
      </c>
      <c r="H75" s="22" t="s">
        <v>185</v>
      </c>
      <c r="I75" s="24">
        <v>0</v>
      </c>
      <c r="J75" s="24" t="s">
        <v>200</v>
      </c>
      <c r="K75" s="25">
        <v>502</v>
      </c>
      <c r="L75" s="26">
        <v>44331</v>
      </c>
      <c r="M75" s="25">
        <v>0</v>
      </c>
      <c r="N75"/>
      <c r="O75"/>
      <c r="P75"/>
      <c r="Q75"/>
      <c r="R75"/>
      <c r="S75" s="175"/>
      <c r="T75" s="175"/>
      <c r="U75" s="175"/>
      <c r="V75" s="175"/>
      <c r="W75" s="175"/>
      <c r="X75"/>
      <c r="Y75" s="175"/>
      <c r="Z75"/>
      <c r="AA75"/>
      <c r="AB75"/>
      <c r="AC75"/>
    </row>
    <row r="76" spans="1:29" s="2" customFormat="1" ht="15.6" hidden="1" x14ac:dyDescent="0.3">
      <c r="A76"/>
      <c r="B76" s="20" t="s">
        <v>84</v>
      </c>
      <c r="C76" s="20" t="s">
        <v>220</v>
      </c>
      <c r="D76" s="32"/>
      <c r="E76" s="22">
        <v>109</v>
      </c>
      <c r="F76" s="22">
        <v>41</v>
      </c>
      <c r="G76" s="22">
        <v>108</v>
      </c>
      <c r="H76" s="22" t="s">
        <v>185</v>
      </c>
      <c r="I76" s="24">
        <v>29</v>
      </c>
      <c r="J76" s="24" t="s">
        <v>189</v>
      </c>
      <c r="K76" s="25">
        <v>408</v>
      </c>
      <c r="L76" s="26">
        <v>44344</v>
      </c>
      <c r="M76" s="25">
        <v>485</v>
      </c>
      <c r="N76" s="24">
        <v>50</v>
      </c>
      <c r="O76" s="24" t="e">
        <f>(#REF!+N76)*1.1</f>
        <v>#REF!</v>
      </c>
      <c r="P76" s="36"/>
      <c r="Q76" s="171"/>
      <c r="R76"/>
      <c r="S76" s="175"/>
      <c r="T76" s="175"/>
      <c r="U76" s="175"/>
      <c r="V76" s="175"/>
      <c r="W76" s="175"/>
      <c r="X76"/>
      <c r="Y76" s="175"/>
      <c r="Z76"/>
      <c r="AA76"/>
      <c r="AB76"/>
      <c r="AC76"/>
    </row>
    <row r="77" spans="1:29" s="2" customFormat="1" ht="15.6" hidden="1" x14ac:dyDescent="0.3">
      <c r="A77"/>
      <c r="B77" s="146"/>
      <c r="C77" s="146"/>
      <c r="D77" s="146"/>
      <c r="E77" s="146"/>
      <c r="K77" s="123"/>
      <c r="L77" s="148"/>
      <c r="M77" s="149"/>
      <c r="N77" s="58"/>
      <c r="O77" s="58"/>
      <c r="P77" s="123"/>
      <c r="Q77" s="1"/>
      <c r="R77"/>
      <c r="S77" s="175"/>
      <c r="T77" s="175"/>
      <c r="U77" s="175"/>
      <c r="V77" s="175"/>
      <c r="W77" s="175"/>
      <c r="X77"/>
      <c r="Y77" s="175"/>
      <c r="Z77"/>
      <c r="AA77"/>
      <c r="AB77"/>
      <c r="AC77"/>
    </row>
    <row r="78" spans="1:29" s="2" customFormat="1" ht="15.6" hidden="1" x14ac:dyDescent="0.3">
      <c r="A78"/>
      <c r="B78" s="146"/>
      <c r="C78" s="146"/>
      <c r="D78" s="146"/>
      <c r="E78" s="146"/>
      <c r="K78" s="123"/>
      <c r="L78" s="148"/>
      <c r="M78" s="149"/>
      <c r="N78" s="58"/>
      <c r="O78" s="58"/>
      <c r="P78" s="123"/>
      <c r="Q78" s="1"/>
      <c r="R78"/>
      <c r="S78" s="175"/>
      <c r="T78" s="175"/>
      <c r="U78" s="175"/>
      <c r="V78" s="175"/>
      <c r="W78" s="175"/>
      <c r="X78"/>
      <c r="Y78" s="175"/>
      <c r="Z78"/>
      <c r="AA78"/>
      <c r="AB78"/>
      <c r="AC78"/>
    </row>
    <row r="79" spans="1:29" s="2" customFormat="1" ht="15.6" hidden="1" x14ac:dyDescent="0.3">
      <c r="A79"/>
      <c r="B79" s="146"/>
      <c r="C79" s="146"/>
      <c r="D79" s="146"/>
      <c r="E79" s="146"/>
      <c r="K79" s="123"/>
      <c r="L79" s="148"/>
      <c r="M79" s="149"/>
      <c r="N79" s="58"/>
      <c r="O79" s="58"/>
      <c r="P79" s="123"/>
      <c r="Q79" s="1"/>
      <c r="R79"/>
      <c r="S79" s="175"/>
      <c r="T79" s="175"/>
      <c r="U79" s="175"/>
      <c r="V79" s="175"/>
      <c r="W79" s="175"/>
      <c r="X79"/>
      <c r="Y79" s="175"/>
      <c r="Z79"/>
      <c r="AA79"/>
      <c r="AB79"/>
      <c r="AC79"/>
    </row>
    <row r="80" spans="1:29" s="2" customFormat="1" ht="15.6" hidden="1" x14ac:dyDescent="0.3">
      <c r="A80"/>
      <c r="B80" s="20" t="s">
        <v>56</v>
      </c>
      <c r="C80" s="20" t="s">
        <v>221</v>
      </c>
      <c r="D80" s="32"/>
      <c r="E80" s="22">
        <v>346</v>
      </c>
      <c r="F80" s="22">
        <v>55</v>
      </c>
      <c r="G80" s="22">
        <v>285</v>
      </c>
      <c r="H80" s="22" t="s">
        <v>191</v>
      </c>
      <c r="I80" s="24">
        <v>45</v>
      </c>
      <c r="J80" s="24" t="s">
        <v>189</v>
      </c>
      <c r="K80" s="25">
        <v>912</v>
      </c>
      <c r="L80" s="26">
        <v>44351</v>
      </c>
      <c r="M80" s="25">
        <v>0</v>
      </c>
      <c r="N80" s="24">
        <v>50</v>
      </c>
      <c r="O80" s="24" t="e">
        <f>(#REF!+N80)*1.1</f>
        <v>#REF!</v>
      </c>
      <c r="P80" s="36"/>
      <c r="Q80" s="162"/>
      <c r="R80"/>
      <c r="S80" s="175"/>
      <c r="T80" s="175"/>
      <c r="U80" s="175"/>
      <c r="V80" s="175"/>
      <c r="W80" s="175"/>
      <c r="X80"/>
      <c r="Y80" s="175"/>
      <c r="Z80"/>
      <c r="AA80"/>
      <c r="AB80"/>
      <c r="AC80"/>
    </row>
    <row r="81" spans="1:29" s="2" customFormat="1" ht="15.6" hidden="1" x14ac:dyDescent="0.3">
      <c r="A81"/>
      <c r="B81" s="20" t="s">
        <v>39</v>
      </c>
      <c r="C81" s="20" t="s">
        <v>222</v>
      </c>
      <c r="D81" s="32"/>
      <c r="E81" s="22">
        <v>203</v>
      </c>
      <c r="F81" s="22">
        <v>82</v>
      </c>
      <c r="G81" s="22">
        <v>128</v>
      </c>
      <c r="H81" s="22" t="s">
        <v>185</v>
      </c>
      <c r="I81" s="24">
        <v>33</v>
      </c>
      <c r="J81" s="24" t="s">
        <v>189</v>
      </c>
      <c r="K81" s="25">
        <v>576</v>
      </c>
      <c r="L81" s="26">
        <v>44353</v>
      </c>
      <c r="M81" s="25">
        <v>0</v>
      </c>
      <c r="N81" s="24">
        <v>50</v>
      </c>
      <c r="O81" s="24" t="e">
        <f>(#REF!+N81)*1.1</f>
        <v>#REF!</v>
      </c>
      <c r="P81" s="36"/>
      <c r="Q81" s="171"/>
      <c r="R81"/>
      <c r="S81" s="175"/>
      <c r="T81" s="175"/>
      <c r="U81" s="175"/>
      <c r="V81" s="175"/>
      <c r="W81" s="175"/>
      <c r="X81"/>
      <c r="Y81" s="175"/>
      <c r="Z81"/>
      <c r="AA81"/>
      <c r="AB81"/>
      <c r="AC81"/>
    </row>
    <row r="82" spans="1:29" s="2" customFormat="1" ht="15.6" hidden="1" x14ac:dyDescent="0.3">
      <c r="A82"/>
      <c r="B82" s="20" t="s">
        <v>81</v>
      </c>
      <c r="C82" s="20" t="s">
        <v>223</v>
      </c>
      <c r="D82" s="32"/>
      <c r="E82" s="22">
        <v>127</v>
      </c>
      <c r="F82" s="22">
        <v>47</v>
      </c>
      <c r="G82" s="22">
        <v>80</v>
      </c>
      <c r="H82" s="22" t="s">
        <v>185</v>
      </c>
      <c r="I82" s="24">
        <v>43</v>
      </c>
      <c r="J82" s="24" t="s">
        <v>186</v>
      </c>
      <c r="K82" s="25">
        <v>144</v>
      </c>
      <c r="L82" s="26">
        <v>44353</v>
      </c>
      <c r="M82" s="25">
        <v>150</v>
      </c>
      <c r="N82" s="24">
        <v>50</v>
      </c>
      <c r="O82" s="24" t="e">
        <f>(#REF!+N82)*1.1</f>
        <v>#REF!</v>
      </c>
      <c r="P82" s="31"/>
      <c r="Q82" s="171"/>
      <c r="R82"/>
      <c r="S82" s="175"/>
      <c r="T82" s="175"/>
      <c r="U82" s="175"/>
      <c r="V82" s="175"/>
      <c r="W82" s="175"/>
      <c r="X82"/>
      <c r="Y82" s="175"/>
      <c r="Z82"/>
      <c r="AA82"/>
      <c r="AB82"/>
      <c r="AC82"/>
    </row>
    <row r="83" spans="1:29" s="2" customFormat="1" ht="15.6" hidden="1" x14ac:dyDescent="0.3">
      <c r="A83"/>
      <c r="B83" s="20" t="s">
        <v>82</v>
      </c>
      <c r="C83" s="20" t="s">
        <v>224</v>
      </c>
      <c r="D83" s="32"/>
      <c r="E83" s="22">
        <v>107</v>
      </c>
      <c r="F83" s="22">
        <v>44</v>
      </c>
      <c r="G83" s="22">
        <v>75</v>
      </c>
      <c r="H83" s="22" t="s">
        <v>185</v>
      </c>
      <c r="I83" s="24">
        <v>0</v>
      </c>
      <c r="J83" s="24" t="s">
        <v>197</v>
      </c>
      <c r="K83" s="25">
        <v>458</v>
      </c>
      <c r="L83" s="26">
        <v>44353</v>
      </c>
      <c r="M83" s="25">
        <v>0</v>
      </c>
      <c r="N83" s="24">
        <v>50</v>
      </c>
      <c r="O83" s="24" t="e">
        <f>(#REF!+N83)*1.1</f>
        <v>#REF!</v>
      </c>
      <c r="P83" s="31"/>
      <c r="Q83" s="171"/>
      <c r="R83"/>
      <c r="S83" s="175"/>
      <c r="T83" s="175"/>
      <c r="U83" s="175"/>
      <c r="V83" s="175"/>
      <c r="W83" s="175"/>
      <c r="X83"/>
      <c r="Y83" s="175"/>
      <c r="Z83"/>
      <c r="AA83"/>
      <c r="AB83"/>
      <c r="AC83"/>
    </row>
    <row r="84" spans="1:29" s="2" customFormat="1" ht="15.6" hidden="1" x14ac:dyDescent="0.3">
      <c r="A84"/>
      <c r="B84" s="20" t="s">
        <v>111</v>
      </c>
      <c r="C84" s="20" t="s">
        <v>225</v>
      </c>
      <c r="D84" s="32"/>
      <c r="E84" s="22">
        <v>186</v>
      </c>
      <c r="F84" s="22">
        <v>53</v>
      </c>
      <c r="G84" s="22">
        <v>0</v>
      </c>
      <c r="H84" s="22">
        <v>0</v>
      </c>
      <c r="I84" s="24">
        <v>0</v>
      </c>
      <c r="J84" s="24" t="s">
        <v>200</v>
      </c>
      <c r="K84" s="25">
        <v>814</v>
      </c>
      <c r="L84" s="26">
        <v>44353</v>
      </c>
      <c r="M84" s="25">
        <v>0</v>
      </c>
      <c r="N84" s="24">
        <v>50</v>
      </c>
      <c r="O84" s="24" t="e">
        <f>(#REF!+N84)*1.1</f>
        <v>#REF!</v>
      </c>
      <c r="P84" s="31"/>
      <c r="Q84" s="171"/>
      <c r="R84"/>
      <c r="S84" s="175"/>
      <c r="T84" s="175"/>
      <c r="U84" s="175"/>
      <c r="V84" s="175"/>
      <c r="W84" s="175"/>
      <c r="X84"/>
      <c r="Y84" s="175"/>
      <c r="Z84"/>
      <c r="AA84"/>
      <c r="AB84"/>
      <c r="AC84"/>
    </row>
    <row r="85" spans="1:29" s="2" customFormat="1" ht="15.6" hidden="1" x14ac:dyDescent="0.3">
      <c r="A85"/>
      <c r="B85" s="20" t="s">
        <v>149</v>
      </c>
      <c r="C85" s="20" t="s">
        <v>226</v>
      </c>
      <c r="D85" s="32"/>
      <c r="E85" s="22">
        <v>170</v>
      </c>
      <c r="F85" s="22">
        <v>33</v>
      </c>
      <c r="G85" s="22">
        <v>68</v>
      </c>
      <c r="H85" s="22" t="s">
        <v>185</v>
      </c>
      <c r="I85" s="24">
        <v>12</v>
      </c>
      <c r="J85" s="24" t="s">
        <v>189</v>
      </c>
      <c r="K85" s="25">
        <v>184</v>
      </c>
      <c r="L85" s="26">
        <v>44353</v>
      </c>
      <c r="M85" s="25">
        <v>0</v>
      </c>
      <c r="N85" s="24">
        <v>50</v>
      </c>
      <c r="O85" s="24" t="e">
        <f>(#REF!+N85)*1.1</f>
        <v>#REF!</v>
      </c>
      <c r="P85" s="31"/>
      <c r="Q85" s="171"/>
      <c r="R85"/>
      <c r="S85" s="175"/>
      <c r="T85" s="175"/>
      <c r="U85" s="175"/>
      <c r="V85" s="175"/>
      <c r="W85" s="175"/>
      <c r="X85"/>
      <c r="Y85" s="175"/>
      <c r="Z85"/>
      <c r="AA85"/>
      <c r="AB85"/>
      <c r="AC85"/>
    </row>
    <row r="86" spans="1:29" s="2" customFormat="1" ht="15.6" hidden="1" x14ac:dyDescent="0.3">
      <c r="A86"/>
      <c r="B86" s="20" t="s">
        <v>37</v>
      </c>
      <c r="C86" s="20" t="s">
        <v>227</v>
      </c>
      <c r="D86" s="32"/>
      <c r="E86" s="22">
        <v>410</v>
      </c>
      <c r="F86" s="22">
        <v>158</v>
      </c>
      <c r="G86" s="22">
        <v>333</v>
      </c>
      <c r="H86" s="22" t="s">
        <v>185</v>
      </c>
      <c r="I86" s="24">
        <v>58</v>
      </c>
      <c r="J86" s="24" t="s">
        <v>186</v>
      </c>
      <c r="K86" s="25">
        <v>608</v>
      </c>
      <c r="L86" s="26">
        <v>44365</v>
      </c>
      <c r="M86" s="25">
        <v>0</v>
      </c>
      <c r="N86" s="24">
        <v>50</v>
      </c>
      <c r="O86" s="24" t="e">
        <f>(#REF!+N86)*1.1</f>
        <v>#REF!</v>
      </c>
      <c r="P86" s="35"/>
      <c r="Q86" s="171"/>
      <c r="R86"/>
      <c r="S86" s="175"/>
      <c r="T86" s="175"/>
      <c r="U86" s="175"/>
      <c r="V86" s="175"/>
      <c r="W86" s="175"/>
      <c r="X86"/>
      <c r="Y86" s="175"/>
      <c r="Z86"/>
      <c r="AA86"/>
      <c r="AB86"/>
      <c r="AC86"/>
    </row>
    <row r="87" spans="1:29" s="2" customFormat="1" ht="15.6" hidden="1" x14ac:dyDescent="0.3">
      <c r="A87"/>
      <c r="B87" s="20" t="s">
        <v>64</v>
      </c>
      <c r="C87" s="20" t="s">
        <v>228</v>
      </c>
      <c r="D87" s="32"/>
      <c r="E87" s="22">
        <v>298</v>
      </c>
      <c r="F87" s="22">
        <v>115</v>
      </c>
      <c r="G87" s="22">
        <v>280</v>
      </c>
      <c r="H87" s="22" t="s">
        <v>185</v>
      </c>
      <c r="I87" s="24">
        <v>0</v>
      </c>
      <c r="J87" s="24" t="s">
        <v>197</v>
      </c>
      <c r="K87" s="25">
        <v>672</v>
      </c>
      <c r="L87" s="26">
        <v>44365</v>
      </c>
      <c r="M87" s="25">
        <v>0</v>
      </c>
      <c r="N87" s="24">
        <v>50</v>
      </c>
      <c r="O87" s="24" t="e">
        <f>(#REF!+N87)*1.1</f>
        <v>#REF!</v>
      </c>
      <c r="P87" s="47"/>
      <c r="Q87" s="171"/>
      <c r="R87"/>
      <c r="S87" s="175"/>
      <c r="T87" s="175"/>
      <c r="U87" s="175"/>
      <c r="V87" s="175"/>
      <c r="W87" s="175"/>
      <c r="X87"/>
      <c r="Y87" s="175"/>
      <c r="Z87"/>
      <c r="AA87"/>
      <c r="AB87"/>
      <c r="AC87"/>
    </row>
    <row r="88" spans="1:29" s="2" customFormat="1" ht="15.6" hidden="1" x14ac:dyDescent="0.3">
      <c r="A88"/>
      <c r="B88" s="20" t="s">
        <v>116</v>
      </c>
      <c r="C88" s="20">
        <v>0</v>
      </c>
      <c r="D88" s="32" t="e">
        <f>#REF!</f>
        <v>#REF!</v>
      </c>
      <c r="E88" s="22">
        <v>291</v>
      </c>
      <c r="F88" s="22">
        <v>91</v>
      </c>
      <c r="G88" s="22">
        <v>233</v>
      </c>
      <c r="H88" s="22" t="s">
        <v>191</v>
      </c>
      <c r="I88" s="24">
        <v>88</v>
      </c>
      <c r="J88" s="24" t="s">
        <v>189</v>
      </c>
      <c r="K88" s="25">
        <v>301</v>
      </c>
      <c r="L88" s="26">
        <v>44366</v>
      </c>
      <c r="M88" s="25">
        <v>240</v>
      </c>
      <c r="N88" s="24">
        <v>50</v>
      </c>
      <c r="O88" s="24" t="e">
        <f>(#REF!+N88)*1.1</f>
        <v>#REF!</v>
      </c>
      <c r="P88" s="31"/>
      <c r="Q88" s="171"/>
      <c r="R88"/>
      <c r="S88" s="175"/>
      <c r="T88" s="175"/>
      <c r="U88" s="175"/>
      <c r="V88" s="175"/>
      <c r="W88" s="175"/>
      <c r="X88"/>
      <c r="Y88" s="175"/>
      <c r="Z88"/>
      <c r="AA88"/>
      <c r="AB88"/>
      <c r="AC88"/>
    </row>
    <row r="89" spans="1:29" s="2" customFormat="1" ht="15.6" hidden="1" x14ac:dyDescent="0.3">
      <c r="A89"/>
      <c r="B89" s="20" t="s">
        <v>74</v>
      </c>
      <c r="C89" s="20" t="s">
        <v>229</v>
      </c>
      <c r="D89" s="32"/>
      <c r="E89" s="22">
        <v>267</v>
      </c>
      <c r="F89" s="22">
        <v>81</v>
      </c>
      <c r="G89" s="22">
        <v>126</v>
      </c>
      <c r="H89" s="22" t="s">
        <v>191</v>
      </c>
      <c r="I89" s="24">
        <v>44</v>
      </c>
      <c r="J89" s="24" t="s">
        <v>189</v>
      </c>
      <c r="K89" s="25">
        <v>604</v>
      </c>
      <c r="L89" s="26">
        <v>44366</v>
      </c>
      <c r="M89" s="25">
        <v>0</v>
      </c>
      <c r="N89" s="24">
        <v>50</v>
      </c>
      <c r="O89" s="24" t="e">
        <f>(#REF!+N89)*1.1</f>
        <v>#REF!</v>
      </c>
      <c r="P89" s="31"/>
      <c r="Q89" s="171"/>
      <c r="R89"/>
      <c r="S89" s="175"/>
      <c r="T89" s="175"/>
      <c r="U89" s="175"/>
      <c r="V89" s="175"/>
      <c r="W89" s="175"/>
      <c r="X89"/>
      <c r="Y89" s="175"/>
      <c r="Z89"/>
      <c r="AA89"/>
      <c r="AB89"/>
      <c r="AC89"/>
    </row>
    <row r="90" spans="1:29" s="2" customFormat="1" ht="15.6" hidden="1" x14ac:dyDescent="0.3">
      <c r="A90"/>
      <c r="B90" s="20" t="s">
        <v>76</v>
      </c>
      <c r="C90" s="20" t="s">
        <v>230</v>
      </c>
      <c r="D90" s="32"/>
      <c r="E90" s="22">
        <v>260</v>
      </c>
      <c r="F90" s="22">
        <v>50</v>
      </c>
      <c r="G90" s="22">
        <v>243</v>
      </c>
      <c r="H90" s="22" t="s">
        <v>185</v>
      </c>
      <c r="I90" s="24">
        <v>26</v>
      </c>
      <c r="J90" s="24" t="s">
        <v>189</v>
      </c>
      <c r="K90" s="25">
        <v>600</v>
      </c>
      <c r="L90" s="26">
        <v>44366</v>
      </c>
      <c r="M90" s="25">
        <v>0</v>
      </c>
      <c r="N90" s="24">
        <v>50</v>
      </c>
      <c r="O90" s="24" t="e">
        <f>(#REF!+N90)*1.1</f>
        <v>#REF!</v>
      </c>
      <c r="P90" s="31"/>
      <c r="Q90" s="171"/>
      <c r="R90"/>
      <c r="S90" s="175"/>
      <c r="T90" s="175"/>
      <c r="U90" s="175"/>
      <c r="V90" s="175"/>
      <c r="W90" s="175"/>
      <c r="X90"/>
      <c r="Y90" s="175"/>
      <c r="Z90"/>
      <c r="AA90"/>
      <c r="AB90"/>
      <c r="AC90"/>
    </row>
    <row r="91" spans="1:29" s="2" customFormat="1" ht="15.6" hidden="1" x14ac:dyDescent="0.3">
      <c r="A91"/>
      <c r="B91" s="20" t="s">
        <v>86</v>
      </c>
      <c r="C91" s="20" t="s">
        <v>231</v>
      </c>
      <c r="D91" s="32"/>
      <c r="E91" s="22">
        <v>211</v>
      </c>
      <c r="F91" s="22">
        <v>83</v>
      </c>
      <c r="G91" s="22">
        <v>160</v>
      </c>
      <c r="H91" s="22" t="s">
        <v>185</v>
      </c>
      <c r="I91" s="24">
        <v>61</v>
      </c>
      <c r="J91" s="24" t="s">
        <v>186</v>
      </c>
      <c r="K91" s="25">
        <v>291</v>
      </c>
      <c r="L91" s="26">
        <v>44366</v>
      </c>
      <c r="M91" s="25">
        <v>0</v>
      </c>
      <c r="N91" s="24">
        <v>50</v>
      </c>
      <c r="O91" s="24" t="e">
        <f>(#REF!+N91)*1.1</f>
        <v>#REF!</v>
      </c>
      <c r="P91" s="31"/>
      <c r="Q91" s="171"/>
      <c r="R91"/>
      <c r="S91" s="175"/>
      <c r="T91" s="175"/>
      <c r="U91" s="175"/>
      <c r="V91" s="175"/>
      <c r="W91" s="175"/>
      <c r="X91"/>
      <c r="Y91" s="175"/>
      <c r="Z91"/>
      <c r="AA91"/>
      <c r="AB91"/>
      <c r="AC91"/>
    </row>
    <row r="92" spans="1:29" s="2" customFormat="1" ht="15.6" hidden="1" x14ac:dyDescent="0.3">
      <c r="A92"/>
      <c r="B92" s="20" t="s">
        <v>152</v>
      </c>
      <c r="C92" s="20" t="s">
        <v>232</v>
      </c>
      <c r="D92" s="32"/>
      <c r="E92" s="22">
        <v>153</v>
      </c>
      <c r="F92" s="22">
        <v>36</v>
      </c>
      <c r="G92" s="22">
        <v>0</v>
      </c>
      <c r="H92" s="22">
        <v>0</v>
      </c>
      <c r="I92" s="24">
        <v>1</v>
      </c>
      <c r="J92" s="24" t="s">
        <v>200</v>
      </c>
      <c r="K92" s="25">
        <v>583</v>
      </c>
      <c r="L92" s="26">
        <v>44366</v>
      </c>
      <c r="M92" s="25">
        <v>583</v>
      </c>
      <c r="N92" s="24">
        <v>50</v>
      </c>
      <c r="O92" s="24" t="e">
        <f>(#REF!+N92)*1.1</f>
        <v>#REF!</v>
      </c>
      <c r="P92" s="31"/>
      <c r="Q92" s="171"/>
      <c r="R92"/>
      <c r="S92" s="175"/>
      <c r="T92" s="175"/>
      <c r="U92" s="175"/>
      <c r="V92" s="175"/>
      <c r="W92" s="175"/>
      <c r="X92"/>
      <c r="Y92" s="175"/>
      <c r="Z92"/>
      <c r="AA92"/>
      <c r="AB92"/>
      <c r="AC92"/>
    </row>
    <row r="93" spans="1:29" s="2" customFormat="1" ht="15.6" hidden="1" x14ac:dyDescent="0.3">
      <c r="A93"/>
      <c r="B93" s="20" t="s">
        <v>95</v>
      </c>
      <c r="C93" s="20">
        <v>0</v>
      </c>
      <c r="D93" s="32"/>
      <c r="E93" s="22">
        <v>350</v>
      </c>
      <c r="F93" s="22">
        <v>50</v>
      </c>
      <c r="G93" s="22">
        <v>210</v>
      </c>
      <c r="H93" s="22" t="s">
        <v>185</v>
      </c>
      <c r="I93" s="24">
        <v>47</v>
      </c>
      <c r="J93" s="24" t="s">
        <v>189</v>
      </c>
      <c r="K93" s="25">
        <v>770</v>
      </c>
      <c r="L93" s="26">
        <v>44368</v>
      </c>
      <c r="M93" s="25">
        <v>50</v>
      </c>
      <c r="N93" s="24">
        <v>50</v>
      </c>
      <c r="O93" s="24" t="e">
        <f>(#REF!+N93)*1.1</f>
        <v>#REF!</v>
      </c>
      <c r="P93" s="31"/>
      <c r="Q93" s="171"/>
      <c r="R93"/>
      <c r="S93" s="175"/>
      <c r="T93" s="175"/>
      <c r="U93" s="175"/>
      <c r="V93" s="175"/>
      <c r="W93" s="175"/>
      <c r="X93"/>
      <c r="Y93" s="175"/>
      <c r="Z93"/>
      <c r="AA93"/>
      <c r="AB93"/>
      <c r="AC93"/>
    </row>
    <row r="94" spans="1:29" s="2" customFormat="1" ht="15.6" hidden="1" x14ac:dyDescent="0.3">
      <c r="A94"/>
      <c r="B94" s="20" t="s">
        <v>147</v>
      </c>
      <c r="C94" s="20" t="s">
        <v>233</v>
      </c>
      <c r="D94" s="32"/>
      <c r="E94" s="22">
        <v>235</v>
      </c>
      <c r="F94" s="22">
        <v>37</v>
      </c>
      <c r="G94" s="22">
        <v>171</v>
      </c>
      <c r="H94" s="22" t="s">
        <v>191</v>
      </c>
      <c r="I94" s="24">
        <v>24</v>
      </c>
      <c r="J94" s="24" t="s">
        <v>189</v>
      </c>
      <c r="K94" s="25">
        <v>694</v>
      </c>
      <c r="L94" s="26">
        <v>44368</v>
      </c>
      <c r="M94" s="25">
        <v>91</v>
      </c>
      <c r="N94" s="24">
        <v>50</v>
      </c>
      <c r="O94" s="24" t="e">
        <f>(#REF!+N94)*1.1</f>
        <v>#REF!</v>
      </c>
      <c r="P94" s="31"/>
      <c r="Q94" s="171"/>
      <c r="R94"/>
      <c r="S94" s="175"/>
      <c r="T94" s="175"/>
      <c r="U94" s="175"/>
      <c r="V94" s="175"/>
      <c r="W94" s="175"/>
      <c r="X94"/>
      <c r="Y94" s="175"/>
      <c r="Z94"/>
      <c r="AA94"/>
      <c r="AB94"/>
      <c r="AC94"/>
    </row>
    <row r="95" spans="1:29" s="2" customFormat="1" ht="15.6" hidden="1" x14ac:dyDescent="0.3">
      <c r="A95"/>
      <c r="B95" s="20" t="s">
        <v>89</v>
      </c>
      <c r="C95" s="20" t="s">
        <v>234</v>
      </c>
      <c r="D95" s="32"/>
      <c r="E95" s="22">
        <v>340</v>
      </c>
      <c r="F95" s="22">
        <v>83</v>
      </c>
      <c r="G95" s="22">
        <v>116</v>
      </c>
      <c r="H95" s="22" t="s">
        <v>185</v>
      </c>
      <c r="I95" s="24">
        <v>52</v>
      </c>
      <c r="J95" s="24" t="s">
        <v>189</v>
      </c>
      <c r="K95" s="25">
        <v>864</v>
      </c>
      <c r="L95" s="26">
        <v>44370</v>
      </c>
      <c r="M95" s="25">
        <v>0</v>
      </c>
      <c r="N95" s="24">
        <v>50</v>
      </c>
      <c r="O95" s="24" t="e">
        <f>(#REF!+N95)*1.1</f>
        <v>#REF!</v>
      </c>
      <c r="P95" s="36"/>
      <c r="Q95" s="171"/>
      <c r="R95"/>
      <c r="S95" s="175"/>
      <c r="T95" s="175"/>
      <c r="U95" s="175"/>
      <c r="V95" s="175"/>
      <c r="W95" s="175"/>
      <c r="X95"/>
      <c r="Y95" s="175"/>
      <c r="Z95"/>
      <c r="AA95"/>
      <c r="AB95"/>
      <c r="AC95"/>
    </row>
    <row r="96" spans="1:29" s="2" customFormat="1" ht="15.6" hidden="1" x14ac:dyDescent="0.3">
      <c r="A96"/>
      <c r="B96" s="20" t="s">
        <v>79</v>
      </c>
      <c r="C96" s="20" t="s">
        <v>235</v>
      </c>
      <c r="D96" s="32"/>
      <c r="E96" s="22">
        <v>266</v>
      </c>
      <c r="F96" s="22">
        <v>87</v>
      </c>
      <c r="G96" s="22">
        <v>262</v>
      </c>
      <c r="H96" s="22" t="s">
        <v>191</v>
      </c>
      <c r="I96" s="24">
        <v>69</v>
      </c>
      <c r="J96" s="24" t="s">
        <v>189</v>
      </c>
      <c r="K96" s="25">
        <v>88</v>
      </c>
      <c r="L96" s="26">
        <v>44371</v>
      </c>
      <c r="M96" s="25">
        <v>43</v>
      </c>
      <c r="N96" s="24">
        <v>50</v>
      </c>
      <c r="O96" s="24" t="e">
        <f>(#REF!+N96)*1.1</f>
        <v>#REF!</v>
      </c>
      <c r="P96" s="31"/>
      <c r="Q96" s="171"/>
      <c r="R96"/>
      <c r="S96" s="175"/>
      <c r="T96" s="175"/>
      <c r="U96" s="175"/>
      <c r="V96" s="175"/>
      <c r="W96" s="175"/>
      <c r="X96"/>
      <c r="Y96" s="175"/>
      <c r="Z96"/>
      <c r="AA96"/>
      <c r="AB96"/>
      <c r="AC96"/>
    </row>
    <row r="97" spans="1:29" s="2" customFormat="1" ht="15.6" hidden="1" x14ac:dyDescent="0.3">
      <c r="A97"/>
      <c r="B97" s="20" t="s">
        <v>112</v>
      </c>
      <c r="C97" s="20" t="s">
        <v>236</v>
      </c>
      <c r="D97" s="32"/>
      <c r="E97" s="22">
        <v>562</v>
      </c>
      <c r="F97" s="22">
        <v>137</v>
      </c>
      <c r="G97" s="22">
        <v>60</v>
      </c>
      <c r="H97" s="22" t="s">
        <v>185</v>
      </c>
      <c r="I97" s="24">
        <v>17</v>
      </c>
      <c r="J97" s="24" t="s">
        <v>186</v>
      </c>
      <c r="K97" s="25">
        <v>1664</v>
      </c>
      <c r="L97" s="26">
        <v>44375</v>
      </c>
      <c r="M97" s="25">
        <v>0</v>
      </c>
      <c r="N97" s="24">
        <v>50</v>
      </c>
      <c r="O97" s="24" t="e">
        <f>(#REF!+N97)*1.1</f>
        <v>#REF!</v>
      </c>
      <c r="P97" s="31"/>
      <c r="Q97" s="171"/>
      <c r="R97"/>
      <c r="S97" s="175"/>
      <c r="T97" s="175"/>
      <c r="U97" s="175"/>
      <c r="V97" s="175"/>
      <c r="W97" s="175"/>
      <c r="X97"/>
      <c r="Y97" s="175"/>
      <c r="Z97"/>
      <c r="AA97"/>
      <c r="AB97"/>
      <c r="AC97"/>
    </row>
    <row r="98" spans="1:29" s="2" customFormat="1" ht="15.6" hidden="1" x14ac:dyDescent="0.3">
      <c r="A98"/>
      <c r="B98" s="20" t="s">
        <v>127</v>
      </c>
      <c r="C98" s="20" t="e">
        <f>#REF!</f>
        <v>#REF!</v>
      </c>
      <c r="D98" s="32"/>
      <c r="E98" s="22">
        <v>197</v>
      </c>
      <c r="F98" s="22">
        <v>93</v>
      </c>
      <c r="G98" s="22">
        <v>186</v>
      </c>
      <c r="H98" s="22" t="s">
        <v>185</v>
      </c>
      <c r="I98" s="24">
        <v>40</v>
      </c>
      <c r="J98" s="24" t="s">
        <v>186</v>
      </c>
      <c r="K98" s="25">
        <v>254</v>
      </c>
      <c r="L98" s="26">
        <v>44375</v>
      </c>
      <c r="M98" s="25">
        <v>825</v>
      </c>
      <c r="N98" s="24">
        <v>50</v>
      </c>
      <c r="O98" s="24" t="e">
        <f>(#REF!+N98)*1.1</f>
        <v>#REF!</v>
      </c>
      <c r="P98" s="31"/>
      <c r="Q98" s="171"/>
      <c r="R98"/>
      <c r="S98" s="175"/>
      <c r="T98" s="175"/>
      <c r="U98" s="175"/>
      <c r="V98" s="175"/>
      <c r="W98" s="175"/>
      <c r="X98"/>
      <c r="Y98" s="175"/>
      <c r="Z98"/>
      <c r="AA98"/>
      <c r="AB98"/>
      <c r="AC98"/>
    </row>
    <row r="99" spans="1:29" s="2" customFormat="1" ht="15.6" hidden="1" x14ac:dyDescent="0.3">
      <c r="A99"/>
      <c r="B99" s="20" t="s">
        <v>135</v>
      </c>
      <c r="C99" s="20" t="s">
        <v>237</v>
      </c>
      <c r="D99" s="32"/>
      <c r="E99" s="22">
        <v>285</v>
      </c>
      <c r="F99" s="22">
        <v>112</v>
      </c>
      <c r="G99" s="22">
        <v>220</v>
      </c>
      <c r="H99" s="22" t="s">
        <v>185</v>
      </c>
      <c r="I99" s="24">
        <v>63</v>
      </c>
      <c r="J99" s="24" t="s">
        <v>189</v>
      </c>
      <c r="K99" s="25">
        <v>1176</v>
      </c>
      <c r="L99" s="26">
        <v>44375</v>
      </c>
      <c r="M99" s="25">
        <v>0</v>
      </c>
      <c r="N99" s="24">
        <v>50</v>
      </c>
      <c r="O99" s="24" t="e">
        <f>(#REF!+N99)*1.1</f>
        <v>#REF!</v>
      </c>
      <c r="P99" s="31"/>
      <c r="Q99" s="171"/>
      <c r="R99"/>
      <c r="S99" s="175"/>
      <c r="T99" s="175"/>
      <c r="U99" s="175"/>
      <c r="V99" s="175"/>
      <c r="W99" s="175"/>
      <c r="X99"/>
      <c r="Y99" s="175"/>
      <c r="Z99"/>
      <c r="AA99"/>
      <c r="AB99"/>
      <c r="AC99"/>
    </row>
    <row r="100" spans="1:29" s="2" customFormat="1" ht="15.6" hidden="1" x14ac:dyDescent="0.3">
      <c r="A100"/>
      <c r="B100" s="20" t="s">
        <v>151</v>
      </c>
      <c r="C100" s="20" t="s">
        <v>238</v>
      </c>
      <c r="D100" s="32"/>
      <c r="E100" s="22">
        <v>318</v>
      </c>
      <c r="F100" s="22">
        <v>44</v>
      </c>
      <c r="G100" s="22">
        <v>135</v>
      </c>
      <c r="H100" s="22" t="s">
        <v>191</v>
      </c>
      <c r="I100" s="24">
        <v>42</v>
      </c>
      <c r="J100" s="24" t="s">
        <v>186</v>
      </c>
      <c r="K100" s="25">
        <v>468</v>
      </c>
      <c r="L100" s="26">
        <v>44375</v>
      </c>
      <c r="M100" s="25">
        <v>0</v>
      </c>
      <c r="N100" s="24">
        <v>50</v>
      </c>
      <c r="O100" s="24" t="e">
        <f>(#REF!+N100)*1.1</f>
        <v>#REF!</v>
      </c>
      <c r="P100" s="31"/>
      <c r="Q100" s="171"/>
      <c r="R100"/>
      <c r="S100" s="175"/>
      <c r="T100" s="175"/>
      <c r="U100" s="175"/>
      <c r="V100" s="175"/>
      <c r="W100" s="175"/>
      <c r="X100"/>
      <c r="Y100" s="175"/>
      <c r="Z100"/>
      <c r="AA100"/>
      <c r="AB100"/>
      <c r="AC100"/>
    </row>
    <row r="101" spans="1:29" s="2" customFormat="1" ht="15.6" hidden="1" x14ac:dyDescent="0.3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71"/>
      <c r="R101"/>
      <c r="S101" s="175"/>
      <c r="T101" s="175"/>
      <c r="U101" s="175"/>
      <c r="V101" s="175"/>
      <c r="W101" s="175"/>
      <c r="X101"/>
      <c r="Y101" s="175"/>
      <c r="Z101"/>
      <c r="AA101"/>
      <c r="AB101"/>
      <c r="AC101"/>
    </row>
    <row r="102" spans="1:29" s="2" customFormat="1" ht="15.6" hidden="1" x14ac:dyDescent="0.3">
      <c r="A102"/>
      <c r="B102" s="20" t="s">
        <v>49</v>
      </c>
      <c r="C102" s="20" t="s">
        <v>239</v>
      </c>
      <c r="D102" s="32"/>
      <c r="E102" s="22">
        <v>235</v>
      </c>
      <c r="F102" s="22">
        <v>60</v>
      </c>
      <c r="G102" s="22">
        <v>178</v>
      </c>
      <c r="H102" s="22" t="s">
        <v>185</v>
      </c>
      <c r="I102" s="24">
        <v>36</v>
      </c>
      <c r="J102" s="24" t="s">
        <v>189</v>
      </c>
      <c r="K102" s="25">
        <v>11</v>
      </c>
      <c r="L102" s="26">
        <v>44375</v>
      </c>
      <c r="M102" s="25">
        <v>450</v>
      </c>
      <c r="N102" s="24">
        <v>50</v>
      </c>
      <c r="O102" s="24" t="e">
        <f>(#REF!+N102)*1.1</f>
        <v>#REF!</v>
      </c>
      <c r="P102" s="31"/>
      <c r="Q102" s="171"/>
      <c r="R102"/>
      <c r="S102" s="175"/>
      <c r="T102" s="175"/>
      <c r="U102" s="175"/>
      <c r="V102" s="175"/>
      <c r="W102" s="175"/>
      <c r="X102"/>
      <c r="Y102" s="175"/>
      <c r="Z102"/>
      <c r="AA102"/>
      <c r="AB102"/>
      <c r="AC102"/>
    </row>
    <row r="103" spans="1:29" s="2" customFormat="1" ht="15.6" hidden="1" x14ac:dyDescent="0.3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/>
      <c r="S103" s="175"/>
      <c r="T103" s="175"/>
      <c r="U103" s="175"/>
      <c r="V103" s="175"/>
      <c r="W103" s="175"/>
      <c r="X103"/>
      <c r="Y103" s="175"/>
      <c r="Z103"/>
      <c r="AA103"/>
      <c r="AB103"/>
      <c r="AC103"/>
    </row>
    <row r="104" spans="1:29" s="2" customFormat="1" ht="15.6" hidden="1" x14ac:dyDescent="0.3">
      <c r="A104"/>
      <c r="B104" s="146"/>
      <c r="C104" s="146"/>
      <c r="D104" s="146"/>
      <c r="E104" s="146"/>
      <c r="K104" s="123"/>
      <c r="L104" s="148"/>
      <c r="M104" s="149"/>
      <c r="N104" s="58"/>
      <c r="O104" s="58"/>
      <c r="P104" s="123"/>
      <c r="Q104" s="1"/>
      <c r="R104"/>
      <c r="S104" s="175"/>
      <c r="T104" s="175"/>
      <c r="U104" s="175"/>
      <c r="V104" s="175"/>
      <c r="W104" s="175"/>
      <c r="X104"/>
      <c r="Y104" s="175"/>
      <c r="Z104"/>
      <c r="AA104"/>
      <c r="AB104"/>
      <c r="AC104"/>
    </row>
    <row r="105" spans="1:29" s="2" customFormat="1" ht="15.6" hidden="1" x14ac:dyDescent="0.3">
      <c r="A105"/>
      <c r="B105" s="146"/>
      <c r="C105" s="146"/>
      <c r="D105" s="146"/>
      <c r="E105" s="146"/>
      <c r="K105" s="123"/>
      <c r="L105" s="148"/>
      <c r="M105" s="149"/>
      <c r="N105" s="58"/>
      <c r="O105" s="58"/>
      <c r="P105" s="123"/>
      <c r="Q105" s="1"/>
      <c r="R105"/>
      <c r="S105" s="175"/>
      <c r="T105" s="175"/>
      <c r="U105" s="175"/>
      <c r="V105" s="175"/>
      <c r="W105" s="175"/>
      <c r="X105"/>
      <c r="Y105" s="175"/>
      <c r="Z105"/>
      <c r="AA105"/>
      <c r="AB105"/>
      <c r="AC105"/>
    </row>
    <row r="106" spans="1:29" s="2" customFormat="1" ht="15.6" hidden="1" x14ac:dyDescent="0.3">
      <c r="A106"/>
      <c r="B106" s="146"/>
      <c r="C106" s="146"/>
      <c r="D106" s="146"/>
      <c r="E106" s="146"/>
      <c r="K106" s="123"/>
      <c r="L106" s="148"/>
      <c r="M106" s="149"/>
      <c r="N106" s="58"/>
      <c r="O106" s="58"/>
      <c r="P106" s="123"/>
      <c r="Q106" s="1"/>
      <c r="R106"/>
      <c r="S106" s="175"/>
      <c r="T106" s="175"/>
      <c r="U106" s="175"/>
      <c r="V106" s="175"/>
      <c r="W106" s="175"/>
      <c r="X106"/>
      <c r="Y106" s="175"/>
      <c r="Z106"/>
      <c r="AA106"/>
      <c r="AB106"/>
      <c r="AC106"/>
    </row>
    <row r="107" spans="1:29" s="2" customFormat="1" ht="15.6" hidden="1" x14ac:dyDescent="0.3">
      <c r="A107"/>
      <c r="B107" s="146"/>
      <c r="C107" s="146"/>
      <c r="D107" s="146"/>
      <c r="E107" s="146"/>
      <c r="K107" s="123"/>
      <c r="L107" s="148"/>
      <c r="M107" s="149"/>
      <c r="N107" s="58"/>
      <c r="O107" s="58"/>
      <c r="P107" s="123"/>
      <c r="Q107" s="1"/>
      <c r="R107"/>
      <c r="S107" s="175"/>
      <c r="T107" s="175"/>
      <c r="U107" s="175"/>
      <c r="V107" s="175"/>
      <c r="W107" s="175"/>
      <c r="X107"/>
      <c r="Y107" s="175"/>
      <c r="Z107"/>
      <c r="AA107"/>
      <c r="AB107"/>
      <c r="AC107"/>
    </row>
    <row r="108" spans="1:29" s="1" customFormat="1" ht="15.6" hidden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 s="175"/>
      <c r="T108" s="175"/>
      <c r="U108" s="175"/>
      <c r="V108" s="175"/>
      <c r="W108" s="175"/>
      <c r="X108"/>
      <c r="Y108" s="175"/>
      <c r="Z108"/>
      <c r="AA108"/>
      <c r="AB108"/>
      <c r="AC108"/>
    </row>
    <row r="109" spans="1:29" s="1" customFormat="1" ht="15.6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 s="175"/>
      <c r="T109" s="175"/>
      <c r="U109" s="175"/>
      <c r="V109" s="175"/>
      <c r="W109" s="175"/>
      <c r="X109"/>
      <c r="Y109" s="175"/>
      <c r="Z109"/>
      <c r="AA109"/>
      <c r="AB109"/>
      <c r="AC109"/>
    </row>
  </sheetData>
  <mergeCells count="2">
    <mergeCell ref="A1:Y1"/>
    <mergeCell ref="A14:B14"/>
  </mergeCells>
  <hyperlinks>
    <hyperlink ref="Y3" r:id="rId1"/>
    <hyperlink ref="Y13" r:id="rId2" display="mailto:denise.toney@dgs.virginia.gov"/>
  </hyperlinks>
  <pageMargins left="0.7" right="0.7" top="0.75" bottom="0.75" header="0.3" footer="0.3"/>
  <pageSetup orientation="portrait" horizontalDpi="1200" verticalDpi="12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BBDD672BAB240AE25E8C18386348A" ma:contentTypeVersion="5" ma:contentTypeDescription="Create a new document." ma:contentTypeScope="" ma:versionID="edb88f5c1ceec33db4cb0b7c993a8ce5">
  <xsd:schema xmlns:xsd="http://www.w3.org/2001/XMLSchema" xmlns:xs="http://www.w3.org/2001/XMLSchema" xmlns:p="http://schemas.microsoft.com/office/2006/metadata/properties" xmlns:ns1="http://schemas.microsoft.com/sharepoint/v3" xmlns:ns2="b22f8f74-215c-4154-9939-bd29e4e8980e" targetNamespace="http://schemas.microsoft.com/office/2006/metadata/properties" ma:root="true" ma:fieldsID="5b851cb5bcdff340b09bfb219dc0c9f3" ns1:_="" ns2:_="">
    <xsd:import namespace="http://schemas.microsoft.com/sharepoint/v3"/>
    <xsd:import namespace="b22f8f74-215c-4154-9939-bd29e4e898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f8f74-215c-4154-9939-bd29e4e8980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22f8f74-215c-4154-9939-bd29e4e8980e">XRUYQT3274NZ-681238054-1226</_dlc_DocId>
    <_dlc_DocIdUrl xmlns="b22f8f74-215c-4154-9939-bd29e4e8980e">
      <Url>https://supportservices.jobcorps.gov/health/_layouts/15/DocIdRedir.aspx?ID=XRUYQT3274NZ-681238054-1226</Url>
      <Description>XRUYQT3274NZ-681238054-1226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0D1DA28-3A9E-47E6-91CC-4FF979D7836D}"/>
</file>

<file path=customXml/itemProps2.xml><?xml version="1.0" encoding="utf-8"?>
<ds:datastoreItem xmlns:ds="http://schemas.openxmlformats.org/officeDocument/2006/customXml" ds:itemID="{2F9545E5-1B83-4507-B1F8-CA6453C6FF87}"/>
</file>

<file path=customXml/itemProps3.xml><?xml version="1.0" encoding="utf-8"?>
<ds:datastoreItem xmlns:ds="http://schemas.openxmlformats.org/officeDocument/2006/customXml" ds:itemID="{33E48863-E039-4B67-95C4-A56AB97AC520}"/>
</file>

<file path=customXml/itemProps4.xml><?xml version="1.0" encoding="utf-8"?>
<ds:datastoreItem xmlns:ds="http://schemas.openxmlformats.org/officeDocument/2006/customXml" ds:itemID="{9E6D61BD-97FE-4A5B-9735-A7E91145D6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Mid June Donations</vt:lpstr>
      <vt:lpstr>Mid June Donation List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JCDC Notice 20-221 </dc:title>
  <dc:subject>Donation Assignments Sheet for June 2021</dc:subject>
  <dc:creator>Lyford, Lawrence - ETA</dc:creator>
  <cp:lastModifiedBy>Zhang, Shao - ETA</cp:lastModifiedBy>
  <dcterms:created xsi:type="dcterms:W3CDTF">2021-06-03T12:07:13Z</dcterms:created>
  <dcterms:modified xsi:type="dcterms:W3CDTF">2021-06-04T15:37:34Z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0x010100321BBDD672BAB240AE25E8C18386348A</vt:lpwstr>
  </property>
  <property fmtid="{D5CDD505-2E9C-101B-9397-08002B2CF9AE}" pid="3" name="_dlc_DocIdItemGuid">
    <vt:lpwstr>5b190089-2f0b-44f1-9f30-10620ab33d5c</vt:lpwstr>
  </property>
</Properties>
</file>